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ST-DO\2019-2020\PLAN PILOTAGE\"/>
    </mc:Choice>
  </mc:AlternateContent>
  <xr:revisionPtr revIDLastSave="0" documentId="8_{8AD4A318-8B7A-4A2C-BBA3-367CC91FABDA}" xr6:coauthVersionLast="44" xr6:coauthVersionMax="44" xr10:uidLastSave="{00000000-0000-0000-0000-000000000000}"/>
  <workbookProtection workbookAlgorithmName="SHA-512" workbookHashValue="yijD7Yj9rv3SY/+NViPvTTkXCI5aUmN+uQM+Md4tt57PicRIfjLYmtfBcCdDVrNKSA6PJ+x49uqCF/WP5Rt3PQ==" workbookSaltValue="mRkdJb0n+rnGA+iqLIlkeA==" workbookSpinCount="100000" lockStructure="1"/>
  <bookViews>
    <workbookView xWindow="-108" yWindow="-108" windowWidth="23256" windowHeight="13176" activeTab="2" xr2:uid="{00000000-000D-0000-FFFF-FFFF00000000}"/>
  </bookViews>
  <sheets>
    <sheet name="1.MODE D'UTILISATION DE L'OUTIL" sheetId="3" r:id="rId1"/>
    <sheet name="COPIEZ ICI LA FEUILLE EXCEL " sheetId="1" state="hidden" r:id="rId2"/>
    <sheet name="2. TABLEAU ET GRAPHIQUE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4" l="1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E3" i="4"/>
</calcChain>
</file>

<file path=xl/sharedStrings.xml><?xml version="1.0" encoding="utf-8"?>
<sst xmlns="http://schemas.openxmlformats.org/spreadsheetml/2006/main" count="700" uniqueCount="394">
  <si>
    <t>N° Fase</t>
  </si>
  <si>
    <t>Profil</t>
  </si>
  <si>
    <t>Catégorie</t>
  </si>
  <si>
    <t>Année</t>
  </si>
  <si>
    <t>Ecole</t>
  </si>
  <si>
    <t>1. MODE D'UTILISATION DE L'OUTIL</t>
  </si>
  <si>
    <t>Une petite flèche apparait à droite du cadre, elle permet de réaliser une sélection.</t>
  </si>
  <si>
    <t>Le tableau et le graphique sont actualisés en fonction de l'indicateur sélectionné dans le menu déroulant.</t>
  </si>
  <si>
    <t>Établissement</t>
  </si>
  <si>
    <t>14-15</t>
  </si>
  <si>
    <t>15-16</t>
  </si>
  <si>
    <t>16-17</t>
  </si>
  <si>
    <t>17-18</t>
  </si>
  <si>
    <t>18-19</t>
  </si>
  <si>
    <t>19-20</t>
  </si>
  <si>
    <t>Taux de redoublement scolarisé (%)</t>
  </si>
  <si>
    <t>Variable</t>
  </si>
  <si>
    <t>Regroupement</t>
  </si>
  <si>
    <t>Rubrique</t>
  </si>
  <si>
    <t>Année 2014/2015 Etablissement</t>
  </si>
  <si>
    <t>Année 2015/2016 Etablissement</t>
  </si>
  <si>
    <t>Année 2016/2017 Etablissement</t>
  </si>
  <si>
    <t>Année 2017/2018 Etablissement</t>
  </si>
  <si>
    <t>Année 2018/2019 Etablissement</t>
  </si>
  <si>
    <t>Année 2019/2020 Etablissement</t>
  </si>
  <si>
    <t>Année 2014/2015 Catégorie</t>
  </si>
  <si>
    <t>Année 2015/2016 Catégorie</t>
  </si>
  <si>
    <t>Année 2016/2017 Catégorie</t>
  </si>
  <si>
    <t>Année 2017/2018 Catégorie</t>
  </si>
  <si>
    <t>Année 2018/2019 Catégorie</t>
  </si>
  <si>
    <t>Année 2019/2020 Catégorie</t>
  </si>
  <si>
    <t>Année 2014/2015 Profil</t>
  </si>
  <si>
    <t>Année 2015/2016 Profil</t>
  </si>
  <si>
    <t>Année 2016/2017 Profil</t>
  </si>
  <si>
    <t>Année 2017/2018 Profil</t>
  </si>
  <si>
    <t>Année 2018/2019 Profil</t>
  </si>
  <si>
    <t>Année 2019/2020 Profil</t>
  </si>
  <si>
    <t>Description</t>
  </si>
  <si>
    <t>Nombre d'élèves</t>
  </si>
  <si>
    <t>Élèves</t>
  </si>
  <si>
    <t>Structure de l'établissement</t>
  </si>
  <si>
    <t>Nombre d'élèves inscrits régulièrement dans l'école.</t>
  </si>
  <si>
    <t>Taux d'élèves dans l'enseignement de qualification (%)</t>
  </si>
  <si>
    <t>Parcours des élèves</t>
  </si>
  <si>
    <t>Nombre d'élèves inscrits dans l'enseignement de qualification par rapport au nombre total d'élèves inscrits dans l'école, dans les degrés concernés.</t>
  </si>
  <si>
    <t>Nombre d'élèves libres</t>
  </si>
  <si>
    <t>Nombre d'élèves du 2e ou 3e degré de l'enseignement secondaire qui ont perdu leur statut d'élève régulier.</t>
  </si>
  <si>
    <t>Taux d'élèves dans l'enseignement de transition (%)</t>
  </si>
  <si>
    <t>Nombre d'élèves inscrits dans l'enseignement de transition par rapport au nombre total d'élèves inscrits dans l'école, dans les degrés concernés.</t>
  </si>
  <si>
    <t>Nombre d'élèves primo-arrivants</t>
  </si>
  <si>
    <t>Nombre d'élèves primo-arrivants inscrits dans l'école.</t>
  </si>
  <si>
    <t>Nombre d'élèves en intégration</t>
  </si>
  <si>
    <t>Nombre d'élèves inscrits dans l'école dans le cadre d'un processus d'intégration.</t>
  </si>
  <si>
    <t>Structure des effectifs</t>
  </si>
  <si>
    <t>Résultat du rapport entre la variation des effectifs entre le 1er degré et le 3e degré et les effectifs au 1er degré.</t>
  </si>
  <si>
    <t>Moyenne des résultats moyens obtenus aux épreuves du CE1D (score /100)</t>
  </si>
  <si>
    <t>Évaluation des élèves</t>
  </si>
  <si>
    <t>Apprentissages</t>
  </si>
  <si>
    <t>Moyenne des scores moyens obtenus dans l'école aux épreuves du  CE1D français, du CE1D mathématiques, du CE1D langues modernes et du CE1D sciences.</t>
  </si>
  <si>
    <t>Taux lissé sur 3 ans de la moyenne des résultats moyens obtenus aux épreuves du CE1D (score /100)</t>
  </si>
  <si>
    <t>Moyenne sur 3 ans  des scores moyens obtenus aux épreuves du CE1D Français, du CE1D Mathématiques, du CE1D Langues modernes et du CE1D Sciences.</t>
  </si>
  <si>
    <t>Dispersion des résultats aux épreuves du CE1D par école</t>
  </si>
  <si>
    <t>Cette dispersion se mesure par l'écart-type de la distribution des résultats de l'école (autour de la moyenne).</t>
  </si>
  <si>
    <t>Taux d'élèves faisant partie des 10% les plus faibles aux épreuves du CE1D (%)</t>
  </si>
  <si>
    <t>Nombre d'élèves de l'école faisant partie des 10% des élèves de la FWB ayant obtenu les résultats les plus faibles aux épreuves du CE1D par rapport au nombre d'élèves ayant passé les épreuves dans l'école.</t>
  </si>
  <si>
    <t>Résultats moyens au CE1D Français par école (score /100)</t>
  </si>
  <si>
    <t>Moyenne des scores obtenus dans l'école aux épreuves du CE1D français.</t>
  </si>
  <si>
    <t>Résultats moyens à l'épreuve CE1D français de la classe 1</t>
  </si>
  <si>
    <t>1S: 53% (25e)</t>
  </si>
  <si>
    <t>2A: 67% (24e)</t>
  </si>
  <si>
    <t>2CA: 64% (23e)</t>
  </si>
  <si>
    <t>0: 58% (25e)</t>
  </si>
  <si>
    <t>Moyenne des scores obtenus dans la classe "x" aux épreuves du CE1D dans la discipline indiquée.</t>
  </si>
  <si>
    <t>Résultats moyens à l'épreuve CE1D français de la classe 2</t>
  </si>
  <si>
    <t>2A: 56% (20e)</t>
  </si>
  <si>
    <t>2B: 63% (24e)</t>
  </si>
  <si>
    <t>2CB: 62% (24e)</t>
  </si>
  <si>
    <t>2A: 64% (25e)</t>
  </si>
  <si>
    <t>Résultats moyens à l'épreuve CE1D français de la classe 3</t>
  </si>
  <si>
    <t>2B: 59% (21e)</t>
  </si>
  <si>
    <t>2C: 72% (25e)</t>
  </si>
  <si>
    <t>2CC: 67% (24e)</t>
  </si>
  <si>
    <t>2B: 53% (25e)</t>
  </si>
  <si>
    <t>Résultats moyens à l'épreuve CE1D français de la classe 4</t>
  </si>
  <si>
    <t>2C: 65% (19e)</t>
  </si>
  <si>
    <t>2D: 61% (25e)</t>
  </si>
  <si>
    <t>2CD: 69% (24e)</t>
  </si>
  <si>
    <t>2C: 58% (26e)</t>
  </si>
  <si>
    <t>Résultats moyens à l'épreuve CE1D français de la classe 5</t>
  </si>
  <si>
    <t>2D: 55% (20e)</t>
  </si>
  <si>
    <t>2E: 74% (25e)</t>
  </si>
  <si>
    <t>2CE: 71% (22e)</t>
  </si>
  <si>
    <t>2D: 68% (25e)</t>
  </si>
  <si>
    <t>Résultats moyens à l'épreuve CE1D français de la classe 6</t>
  </si>
  <si>
    <t>2E: 66% (19e)</t>
  </si>
  <si>
    <t>2F: 63% (24e)</t>
  </si>
  <si>
    <t>2CF: 67% (24e)</t>
  </si>
  <si>
    <t>2E: 58% (44e)</t>
  </si>
  <si>
    <t>Résultats moyens à l'épreuve CE1D français de la classe 7</t>
  </si>
  <si>
    <t>2F: 59% (21e)</t>
  </si>
  <si>
    <t>2CG: 75% (22e)</t>
  </si>
  <si>
    <t>Résultats moyens au CE1D Math par école (score /100)</t>
  </si>
  <si>
    <t>Moyenne des scores obtenus dans l'école aux épreuves du  CE1D mathématiques.</t>
  </si>
  <si>
    <t>Résultats moyens à l'épreuve CE1D mathématiques  de la classe 1</t>
  </si>
  <si>
    <t>1SA: 46% (10e)</t>
  </si>
  <si>
    <t>2A: 49% (24e)</t>
  </si>
  <si>
    <t>2CA: 54% (23e)</t>
  </si>
  <si>
    <t>2A: 43% (25e)</t>
  </si>
  <si>
    <t>Résultats moyens à l'épreuve CE1D mathématiques  de la classe 2</t>
  </si>
  <si>
    <t>1SD: 43% (12e)</t>
  </si>
  <si>
    <t>2B: 55% (24e)</t>
  </si>
  <si>
    <t>2CB: 58% (24e)</t>
  </si>
  <si>
    <t>2B: 42% (27e)</t>
  </si>
  <si>
    <t>Résultats moyens à l'épreuve CE1D mathématiques  de la classe 3</t>
  </si>
  <si>
    <t>2A: 61% (21e)</t>
  </si>
  <si>
    <t>2C: 57% (25e)</t>
  </si>
  <si>
    <t>2CC: 53% (24e)</t>
  </si>
  <si>
    <t>2C: 57% (24e)</t>
  </si>
  <si>
    <t>Résultats moyens à l'épreuve CE1D mathématiques  de la classe 4</t>
  </si>
  <si>
    <t>2B: 63% (21e)</t>
  </si>
  <si>
    <t>2D: 55% (24e)</t>
  </si>
  <si>
    <t>2CD: 66% (24e)</t>
  </si>
  <si>
    <t>2D: 59% (27e)</t>
  </si>
  <si>
    <t>Résultats moyens à l'épreuve CE1D mathématiques  de la classe 5</t>
  </si>
  <si>
    <t>2C: 65% (20e)</t>
  </si>
  <si>
    <t>2E: 54% (25e)</t>
  </si>
  <si>
    <t>2CE: 60% (22e)</t>
  </si>
  <si>
    <t>Résultats moyens à l'épreuve CE1D mathématiques  de la classe 6</t>
  </si>
  <si>
    <t>2D: 59% (20e)</t>
  </si>
  <si>
    <t>2F: 48% (25e)</t>
  </si>
  <si>
    <t>2CF: 60% (24e)</t>
  </si>
  <si>
    <t>2F: 46% (23e)</t>
  </si>
  <si>
    <t>Résultats moyens à l'épreuve CE1D mathématiques  de la classe 7</t>
  </si>
  <si>
    <t>2E: 65% (19e)</t>
  </si>
  <si>
    <t>2CG: 62% (22e)</t>
  </si>
  <si>
    <t>2G: 54% (25e)</t>
  </si>
  <si>
    <t>Résultats moyens à l'épreuve CE1D mathématiques  de la classe 8</t>
  </si>
  <si>
    <t>2F: 56% (21e)</t>
  </si>
  <si>
    <t>Résultats moyens au CE1D Langues modernes par école (score /100)</t>
  </si>
  <si>
    <t>Moyenne des scores obtenus dans l'école  aux épreuves du  CE1D langues modernes.</t>
  </si>
  <si>
    <t>Résultats moyens à l'épreuve CE1D langues modernes de la classe 1</t>
  </si>
  <si>
    <t>2A: 55% (24e)</t>
  </si>
  <si>
    <t>2CA: 53% (23e)</t>
  </si>
  <si>
    <t>2A: 50% (25e)</t>
  </si>
  <si>
    <t>Résultats moyens à l'épreuve CE1D langues modernes de la classe 2</t>
  </si>
  <si>
    <t>2CB: 59% (24e)</t>
  </si>
  <si>
    <t>2B: 45% (27e)</t>
  </si>
  <si>
    <t>Résultats moyens à l'épreuve CE1D langues modernes de la classe 3</t>
  </si>
  <si>
    <t>2C: 56% (25e)</t>
  </si>
  <si>
    <t>2CC: 55% (24e)</t>
  </si>
  <si>
    <t>2C: 54% (26e)</t>
  </si>
  <si>
    <t>Résultats moyens à l'épreuve CE1D langues modernes de la classe 4</t>
  </si>
  <si>
    <t>2D: 56% (25e)</t>
  </si>
  <si>
    <t>2D: 58% (25e)</t>
  </si>
  <si>
    <t>Résultats moyens à l'épreuve CE1D langues modernes de la classe 5</t>
  </si>
  <si>
    <t>2E: 61% (25e)</t>
  </si>
  <si>
    <t>2CE: 62% (22e)</t>
  </si>
  <si>
    <t>2E: 55% (25e)</t>
  </si>
  <si>
    <t>Résultats moyens à l'épreuve CE1D langues modernes de la classe 6</t>
  </si>
  <si>
    <t>2F: 53% (25e)</t>
  </si>
  <si>
    <t>2CF: 55% (24e)</t>
  </si>
  <si>
    <t>2F: 42% (23e)</t>
  </si>
  <si>
    <t>Résultats moyens à l'épreuve CE1D langues modernes de la classe 7</t>
  </si>
  <si>
    <t>2CG: 61% (21e)</t>
  </si>
  <si>
    <t>2G: 55% (25e)</t>
  </si>
  <si>
    <t>Résultats moyens au CE1D Sciences par école (score /100)</t>
  </si>
  <si>
    <t>Moyenne des scores obtenus  dans l'école aux épreuves du  CE1D sciences.</t>
  </si>
  <si>
    <t>Résultats moyens à l'épreuve CE1D sciences de la classe 1</t>
  </si>
  <si>
    <t>2A: 60% (24e)</t>
  </si>
  <si>
    <t>2A: 46% (25e)</t>
  </si>
  <si>
    <t>Résultats moyens à l'épreuve CE1D sciences de la classe 2</t>
  </si>
  <si>
    <t>2B: 64% (24e)</t>
  </si>
  <si>
    <t>2CB: 50% (24e)</t>
  </si>
  <si>
    <t>2C: 52% (26e)</t>
  </si>
  <si>
    <t>Résultats moyens à l'épreuve CE1D sciences de la classe 3</t>
  </si>
  <si>
    <t>2C: 59% (25e)</t>
  </si>
  <si>
    <t>2CC: 49% (24e)</t>
  </si>
  <si>
    <t>2D: 55% (25e)</t>
  </si>
  <si>
    <t>Résultats moyens à l'épreuve CE1D sciences de la classe 4</t>
  </si>
  <si>
    <t>2CD: 61% (24e)</t>
  </si>
  <si>
    <t>2E: 49% (25e)</t>
  </si>
  <si>
    <t>Résultats moyens à l'épreuve CE1D sciences de la classe 5</t>
  </si>
  <si>
    <t>2E: 64% (25e)</t>
  </si>
  <si>
    <t>2CE: 56% (22e)</t>
  </si>
  <si>
    <t>2F: 44% (23e)</t>
  </si>
  <si>
    <t>Résultats moyens à l'épreuve CE1D sciences de la classe 6</t>
  </si>
  <si>
    <t>2F: 58% (25e)</t>
  </si>
  <si>
    <t>2CF: 55% (23e)</t>
  </si>
  <si>
    <t>2G: 49% (25e)</t>
  </si>
  <si>
    <t>Résultats moyens à l'épreuve CE1D sciences de la classe 7</t>
  </si>
  <si>
    <t>2CG: 57% (22e)</t>
  </si>
  <si>
    <t>Moyenne des résultats moyens obtenus aux épreuves du CESS (score /100)</t>
  </si>
  <si>
    <t>Moyenne des scores moyens obtenus dans l'école aux épreuves du  CESS français en section de transition et de qualification ainsi qu'au CESS d'histoire</t>
  </si>
  <si>
    <t>Taux lissé sur 3 ans de la moyenne des résultats moyens obtenus aux épreuves du CESS (score /100)</t>
  </si>
  <si>
    <t>Moyenne sur 3 ans  des scores moyens obtenus aux épreuves CESS Français - transition, CESS Français - qualification et CESS Histoire.</t>
  </si>
  <si>
    <t>Dispersion des résultats aux épreuves du CESS par école</t>
  </si>
  <si>
    <t>Taux d'élèves faisant partie des 10% les plus faibles aux épreuves du CESS (score /100)</t>
  </si>
  <si>
    <t>Nombre d'élèves de l'école faisant partie des 10% des élèves de la FWB ayant obtenu les résultats les plus faibles aux épreuves du CESS par rapport au nombre d'élèves ayant passé les épreuves dans l'école.</t>
  </si>
  <si>
    <t>Résultats moyens au CESS français-Transition par école (score /100)</t>
  </si>
  <si>
    <t>Moyenne des scores obtenus par l'ensemble des élèves des sections de transition de l'école aux épreuves du CESS français.</t>
  </si>
  <si>
    <t>Résultats moyens à l'épreuve CESS français-Transition de la classe 1</t>
  </si>
  <si>
    <t>6A: 67% (23e)</t>
  </si>
  <si>
    <t>6B: 67% (20e)</t>
  </si>
  <si>
    <t>6GTA: 81% (28e)</t>
  </si>
  <si>
    <t>0: 75% (54e)</t>
  </si>
  <si>
    <t>Moyenne des scores obtenus dans la classe "x" aux épreuves du CESS dans la discipline indiquée.</t>
  </si>
  <si>
    <t>Résultats moyens à l'épreuve CESS français-Transition de la classe 2</t>
  </si>
  <si>
    <t>6B: 82% (22e)</t>
  </si>
  <si>
    <t>6C: 83% (19e)</t>
  </si>
  <si>
    <t>6GTB: 83% (28e)</t>
  </si>
  <si>
    <t>Résultats moyens à l'épreuve CESS français-Transition de la classe 3</t>
  </si>
  <si>
    <t>6C: 76% (25e)</t>
  </si>
  <si>
    <t>6GTC: 65% (27e)</t>
  </si>
  <si>
    <t>Résultats moyens au CESS français-Qualification par école (score /100)</t>
  </si>
  <si>
    <t>Moyenne des scores obtenus par l'ensemble des élèves des sections de qualification de l'école aux épreuves du CESS français.</t>
  </si>
  <si>
    <t>Résultats moyens au CESS Histoire par école (score /100)</t>
  </si>
  <si>
    <t>Moyenne des scores obtenus par l'ensemble des élèves de l'école aux épreuves du  CESS Histoire.</t>
  </si>
  <si>
    <t>Résultats moyens à l'épreuve CESS histoire  de la classe 1</t>
  </si>
  <si>
    <t>6A: 77% (23e)</t>
  </si>
  <si>
    <t>6GTA: 80% (28e)</t>
  </si>
  <si>
    <t>6GTA: 65% (18e)</t>
  </si>
  <si>
    <t>Résultats moyens à l'épreuve CESS histoire  de la classe 2</t>
  </si>
  <si>
    <t>6B: 59% (20e)</t>
  </si>
  <si>
    <t>6GTB: 61% (28e)</t>
  </si>
  <si>
    <t>6GTB: 59% (18e)</t>
  </si>
  <si>
    <t>Résultats moyens à l'épreuve CESS histoire  de la classe 3</t>
  </si>
  <si>
    <t>6C: 65% (19e)</t>
  </si>
  <si>
    <t>6GTC: 72% (27e)</t>
  </si>
  <si>
    <t>6GTC: 62% (18e)</t>
  </si>
  <si>
    <t>Taux d'absence du personnel (%)</t>
  </si>
  <si>
    <t>Absence du personnel</t>
  </si>
  <si>
    <t>Dynamique collective</t>
  </si>
  <si>
    <t>Nombre de de jours d'absence pour maladie du personnel enseignant de l'école par rapport au nombre de jours à prester durant une année scolaire.</t>
  </si>
  <si>
    <t>Taux lissé sur trois ans du taux d'absence du personnel (%)</t>
  </si>
  <si>
    <t>Moyenne sur 3 ans du taux annuel d'absence du personnel.</t>
  </si>
  <si>
    <t>Taux d'absentéisme des élèves (%)</t>
  </si>
  <si>
    <t>Absentéisme des élèves</t>
  </si>
  <si>
    <t>Climat scolaire</t>
  </si>
  <si>
    <t>Nombre d'élèves de l'école en obligation scolaire ayant dépassé le nombre autorisé de demi-jours d'absences injustifiées par rapport au nombre d'élèves en obligation scolaire.</t>
  </si>
  <si>
    <t>Taux lissé sur trois ans du taux d'absentéisme des élèves (%)</t>
  </si>
  <si>
    <t>Moyenne sur 3 ans du taux annuel d'absentéisme des élèves.</t>
  </si>
  <si>
    <t>Taux d'obtention du CE1D (%)</t>
  </si>
  <si>
    <t>Certification</t>
  </si>
  <si>
    <t>Nombre d'élèves ayant obtenu le CE1D par rapport au nombre d'élèves concernés.</t>
  </si>
  <si>
    <t>Taux d'obtention du CESS en général (6e année) (%)</t>
  </si>
  <si>
    <t>Nombre d'élèves ayant obtenu le CESS par rapport au nombre d'élèves de l'enseignement général concernés.</t>
  </si>
  <si>
    <t>Taux d'obtention du CESS en technique et artistique de transition (6e année) (%)</t>
  </si>
  <si>
    <t>Nombre d'élèves ayant obtenu le CESS par rapport au nombre d'élèves des élèves de sections techniques et artistiques de transition concernés.</t>
  </si>
  <si>
    <t>Taux d'obtention du CESS en technique et artistique de qualification (6e année) (%)</t>
  </si>
  <si>
    <t>Nombre d'élèves ayant obtenu le CESS par rapport au nombre d'élèves des élèves de sections techniques et artistiques de qualification concernés.</t>
  </si>
  <si>
    <t>Taux d'obtention du CESS en professionnel (7e année) (%)</t>
  </si>
  <si>
    <t>Nombre d'élèves ayant obtenu le CESS par rapport au nombre d'élèves de l'enseignement professionnel concernés.</t>
  </si>
  <si>
    <t>Taux d'obtention du CQ6 en technique et artistique de qualification (6e année) (%)</t>
  </si>
  <si>
    <t>Nombre d'élèves ayant obtenu le CQ6 par rapport au nombre d'élèves concernés.</t>
  </si>
  <si>
    <t>Taux d'obtention du CQ6 en professionnel (6e année) (%)</t>
  </si>
  <si>
    <t>Taux d'obtention du CE en professionnel (6e année) (%)</t>
  </si>
  <si>
    <t>Nombre d'élèves ayant obtenu le CE par rapport au nombre d'élèves concernés.</t>
  </si>
  <si>
    <t>Taux d'obtention du CQ7 en technique et artistique de qualification (7e année) (%)</t>
  </si>
  <si>
    <t>Nombre d'élèves ayant obtenu le CQ7 par rapport au nombre d'élèves concernés.</t>
  </si>
  <si>
    <t>Taux d'obtention du CQ7 en professionnel (7e année) (%)</t>
  </si>
  <si>
    <t>Taux d'obtention du CE en technique et artistique de qualification (7e année) (%)</t>
  </si>
  <si>
    <t>Taux d'exclusion définitive (%)</t>
  </si>
  <si>
    <t>Exclusion</t>
  </si>
  <si>
    <t>Nombre d'élèves exclus durant une année scolaire par rapport au nombre d'élèves inscrits dans l'école.</t>
  </si>
  <si>
    <t>Taux d'entrée dans l'école (%)</t>
  </si>
  <si>
    <t>Flux des élèves</t>
  </si>
  <si>
    <t>Nombre d'élèves nouveaux inscrits dans l'école de référence par rapport au nombre total d'élèves de l'école.</t>
  </si>
  <si>
    <t>Taux d'entrants en provenance du spécialisé (%)</t>
  </si>
  <si>
    <t>Nombre d'élèves inscrits dans le spécialisé l'année (t-1) par rapport au nombre total d'élèves entrés dans l'école l'année t.</t>
  </si>
  <si>
    <t>Taux de changement d'école sans redoublement en fin de 2e (%)</t>
  </si>
  <si>
    <t>Nombre d'élèves non redoublants qui sont inscrits dans une autre école en fin  de 2e année, par rapport au nombre d'élèves non redoublants en fin de 2e année dans l'école.</t>
  </si>
  <si>
    <t>Taux de changement d'école sans redoublement en fin de 4e (%)</t>
  </si>
  <si>
    <t>Nombre d'élèves non redoublants qui sont inscrits dans une autre école en fin de 4e année, par rapport au nombre d'élèves non redoublants en fin de 4e année dans l'école.</t>
  </si>
  <si>
    <t>Taux de sortie de l'école (%)</t>
  </si>
  <si>
    <t>Nombre d'élèves qui ne sont plus inscrits dans l'école l'année t par rapport au nombre total d'élèves inscrits dans l'école l'année (t-1).</t>
  </si>
  <si>
    <t>Taux de sortants vers le spécialisé (%)</t>
  </si>
  <si>
    <t>Nombre d'élèves orientés vers l'enseignement spécialisé l'année t, par rapport au nombre total d'élèves sortants de l'école en (t-1).</t>
  </si>
  <si>
    <t>Taux de sortants vers un CEFA (en %)</t>
  </si>
  <si>
    <t>Nombre d'élèves orientés vers les CEFA l'année t, par rapport au nombre total d'élèves sortants de l'école en (t-1).</t>
  </si>
  <si>
    <t>Taux d'élèves filles (%)</t>
  </si>
  <si>
    <t>Population scolaire</t>
  </si>
  <si>
    <t>Nombre d'élèves filles par rapport au nombre total d'élèves de l'école.</t>
  </si>
  <si>
    <t>Taux d'élèves garçons (%)</t>
  </si>
  <si>
    <t>Nombre d'élèves garçons par rapport au nombre total d'élèves de l'école.</t>
  </si>
  <si>
    <t>Taux d'élèves en obligation scolaire (%)</t>
  </si>
  <si>
    <t>Nombre d'élèves âgés de 6 à 17 ans par rapport au nombre total d'élèves de l'école.</t>
  </si>
  <si>
    <t>Taux annuel moyen de variation de la population scolaire sur 3 ans (%)</t>
  </si>
  <si>
    <t>Ce taux se mesure en prenant le tiers de la variation de la population entre (t-3) et (t) par rapport à la population scolaire en (t-3).</t>
  </si>
  <si>
    <t>Taux d'ETP enseignants (%)</t>
  </si>
  <si>
    <t>Profil de l'équipe</t>
  </si>
  <si>
    <t xml:space="preserve"> Nombre d'équivalents temps plein concernant exclusivement le personnel enseignant en activité dans l'école par rapport au nombre d'ETP en fonction.</t>
  </si>
  <si>
    <t>Age moyen des enseignants (en années)</t>
  </si>
  <si>
    <t>Moyenne de l'âge (révolu) des enseignants de l'école (= somme des âges divisée par le nombre d'enseignants).</t>
  </si>
  <si>
    <t>Ancienneté effective moyenne des enseignants (en années)</t>
  </si>
  <si>
    <t>Moyenne du nombre d'années prestées par les enseignants de l'école (= somme des années prestées divisée par le nombre d'enseignants).</t>
  </si>
  <si>
    <t>Taux d'enseignants novices (moins de 5 ans) (%)</t>
  </si>
  <si>
    <t>Nombre d'enseignants ayant au plus 5 ans d'ancienneté par rapport au nombre total d'enseignants présents dans l'école durant la période de référence.</t>
  </si>
  <si>
    <t>Taux d'enseignants de plus de 50 ans (%)</t>
  </si>
  <si>
    <t>Nombre d'enseignants de plus de 50 ans par rapport au nombre total d'enseignants présents dans l'école.</t>
  </si>
  <si>
    <t>Taux de femmes (enseignantes) (%)</t>
  </si>
  <si>
    <t>Nombre d'enseignantes (femmes) par rapport au nombre total d'enseignants.</t>
  </si>
  <si>
    <t>Taux d'hommes (enseignants) (%)</t>
  </si>
  <si>
    <t>Nombre d'enseignants (hommes) par rapport au nombre total d'enseignants.</t>
  </si>
  <si>
    <t>Taux de redoublement généré (nouveau mode de calcul par rapport à TABOR) (%)</t>
  </si>
  <si>
    <t>Redoublement - Orientation</t>
  </si>
  <si>
    <t>Nombre d'élèves issus de l'école qui redoublent l'année scolaire suivante par rapport au nombre d'élèves dans l'école.</t>
  </si>
  <si>
    <t>Taux lissé sur 3 ans du taux de redoublement généré (nouveau mode de calcul par rapport à TABOR) (%)</t>
  </si>
  <si>
    <t>Moyenne sur 3 ans du taux annuel de redoublement généré</t>
  </si>
  <si>
    <t>Taux de redoublement généré des filles (nouveau mode de calcul par rapport à TABOR)(%)</t>
  </si>
  <si>
    <t>Nombre d'élèves filles issus de l'école qui redoublent l'année scolaire suivante par rapport au nombre d'élèves dans l'école.</t>
  </si>
  <si>
    <t>Taux de redoublement généré des garçons (nouveau mode de calcul par rapport à TABOR)(%)</t>
  </si>
  <si>
    <t>Nombre d'élèves garçons issus de l'école qui redoublent l'année scolaire suivante par rapport au nombre d'élèves dans l'école .</t>
  </si>
  <si>
    <t>Taux de redoublement internalisé (%)</t>
  </si>
  <si>
    <t>Nombre d'élèves redoublants qui restent dans la même école par rapport au nombre total d'élèves redoublants inscrits dans l'école l'année précédente.</t>
  </si>
  <si>
    <t>Nombre d'élèves qui sont redoublants par rapport au nombre total d'élèves dans l'école.</t>
  </si>
  <si>
    <t>Taux de redoublement accueilli (%)</t>
  </si>
  <si>
    <t>Nombre d'élèves redoublants l'année d'observation qui étaient inscrits dans une autre école l'année précédente par rapport au nombre d'élèves de l'école.</t>
  </si>
  <si>
    <t>Taux d'attestations B (en %)</t>
  </si>
  <si>
    <t>Nombre d'attestations B délivrées par rapport au nombre d'élèves inscrits en 4e année dans l'école.</t>
  </si>
  <si>
    <t>Nombre total d'ETP (hors DPPR)</t>
  </si>
  <si>
    <t>Ressources humaines</t>
  </si>
  <si>
    <t>Nombre d'Equivalents Temps Plein attachés à l'école.</t>
  </si>
  <si>
    <t>Nombre d'ETP en fonction</t>
  </si>
  <si>
    <t>Nombre d'Equivalents Temps en fonction dans l'école.</t>
  </si>
  <si>
    <t>Nombre d'ETP (en fonction) enseignants</t>
  </si>
  <si>
    <t>Nombre d'équivalents  temps plein en activité dans l'école.</t>
  </si>
  <si>
    <t>Nombre d'ETP (en fonction) direction</t>
  </si>
  <si>
    <t>Nombre d'équivalents temps plein concernant exclusivement le personnel de direction en activité dans l'école.</t>
  </si>
  <si>
    <t>Nombre d'ETP (en fonction) éducateurs</t>
  </si>
  <si>
    <t>Nombre d'équivalents temps plein concernant exclusivement les éducateurs en activité dans l'école.</t>
  </si>
  <si>
    <t>Nombre d'ETP (en fonction) administration</t>
  </si>
  <si>
    <t>Nombre d'équivalents temps plein concernant exclusivement le personnel d'administration en activité dans l'école.</t>
  </si>
  <si>
    <t>Nombre d'ETP (en fonction) médico-social</t>
  </si>
  <si>
    <t>Nombre d'équivalents temps plein concernant exclusivement le personnel médico-social en activité dans l'école.</t>
  </si>
  <si>
    <t>Nombre d'ETP (en fonction) gens de métier</t>
  </si>
  <si>
    <t>Nombre d'équivalents temps plein concernant exclusivement le personnel ouvrier en activité dans l'école.</t>
  </si>
  <si>
    <t>Nombre d'ETP autres</t>
  </si>
  <si>
    <t>Nombre de charges attribuées à du personnel qui n'est pas en fonction dans l'école.</t>
  </si>
  <si>
    <t>Nombre d'ETP enseignants à temps plein</t>
  </si>
  <si>
    <t>Nombre d'enseignants à temps plein dans l'école.</t>
  </si>
  <si>
    <t>Nombre d'ETP enseignants à temps partiel</t>
  </si>
  <si>
    <t>Nombre d'enseignants à temps partiel dans l'école.</t>
  </si>
  <si>
    <t>Taux de retard scolaire (%)</t>
  </si>
  <si>
    <t>Retard scolaire et décrochage</t>
  </si>
  <si>
    <t>Nombre d'élèves en retard scolaire par rapport au nombre total d'élèves.</t>
  </si>
  <si>
    <t>Taux de retard scolaire de plus d'un an (%)</t>
  </si>
  <si>
    <t>Nombre d'élèves en retard scolaire de plus d'un an par rapport au nombre total d'élèves.</t>
  </si>
  <si>
    <t>Taux de retard scolaire de plus d'un an des filles (%)</t>
  </si>
  <si>
    <t>Nombre de filles en retard scolaire de plus d'un an par rapport au nombre total de filles.</t>
  </si>
  <si>
    <t>Taux de retard scolaire de plus d'un an des garçons (%)</t>
  </si>
  <si>
    <t>Nombre de garçons en retard scolaire de plus d'un an par rapport au nombre total de garçons.</t>
  </si>
  <si>
    <t>Retard scolaire moyen (en années)</t>
  </si>
  <si>
    <t>Moyenne, par école, des écarts entre l'âge de l'élève et l'âge théorique attendu selon l'année d'études suivie.</t>
  </si>
  <si>
    <t>Retard scolaire relatif moyen (en années)</t>
  </si>
  <si>
    <t>Moyenne, par école, des écarts entre l'âge de l'élève et l'âge moyen des élèves de la même année d'études en FWB.</t>
  </si>
  <si>
    <t>Taux de sorties précoces (%)</t>
  </si>
  <si>
    <t>Part d'élèves de l'école, inscrits en 3e, 4e et 5e en (t-1), qui ne sont plus inscrits l'année t dans une école de la FWB.</t>
  </si>
  <si>
    <t>Taux de sorties précoces des filles (%)</t>
  </si>
  <si>
    <t>Part de garçons de l'école, inscrits en 3e, 4e et 5e en (t-1), qui ne sont plus inscrits l'année t dans une école de la FWB.</t>
  </si>
  <si>
    <t>Taux de sorties précoces des garçons (%)</t>
  </si>
  <si>
    <t>Part de filles de l'école, inscrits en 3e, 4e et 5e en (t-1), qui ne sont plus inscrits l'année t dans une école de la FWB.</t>
  </si>
  <si>
    <t>Ecole en encadrement différencié (oui/non)</t>
  </si>
  <si>
    <t>Spécificités structurelles</t>
  </si>
  <si>
    <t>Oui</t>
  </si>
  <si>
    <t>Présence d'au moins une implantation en encadrement différencié au sein de l'école.</t>
  </si>
  <si>
    <t>Présence d'un projet d'immersion (oui/non)</t>
  </si>
  <si>
    <t>Non</t>
  </si>
  <si>
    <t>L'école organise un enseignement en immersion.</t>
  </si>
  <si>
    <t>EST</t>
  </si>
  <si>
    <t>Regroupement d'écoles en fonction du type d'études organisées dans l'école.</t>
  </si>
  <si>
    <t>EST(1)</t>
  </si>
  <si>
    <t>Regroupement d'écoles d'un même profil en fonction du niveau socioéconomique moyen des élèves de l'école (calculé à partir de l'ISE).</t>
  </si>
  <si>
    <t>ISE</t>
  </si>
  <si>
    <t>Indice socioéconomique calculé pour l'ensemble de l'école, à partir des données de l'Encadrement différencié (ED).</t>
  </si>
  <si>
    <t>Changement de profil (oui/non)</t>
  </si>
  <si>
    <t>Oui, si l'école change de profil entre deux années scolaires (de (t-1) à t)</t>
  </si>
  <si>
    <t>Changement de catégorie (oui/non)</t>
  </si>
  <si>
    <t>Oui, si l'école change de catégorie entre deux années scolaires (de (t-1) à t)</t>
  </si>
  <si>
    <t>Restructuration de l'école (oui/non)</t>
  </si>
  <si>
    <t>Par restructuration, il y a lieu de considérer les phénomènes suivants qui peuvent se produire entre deux années scolaires successives : (1) scission d'un établissement existant avec maintien du numéro FASE, (2) transfert d'implantation vers un autre étab</t>
  </si>
  <si>
    <t>Nombre de directeurs successifs en 5 ans</t>
  </si>
  <si>
    <t>Stabilité</t>
  </si>
  <si>
    <t>Nombre de personnes ayant occupé le poste de direction dans l'école en 5 ans.</t>
  </si>
  <si>
    <t>Taux de stabilité des enseignants à 1 an (%)</t>
  </si>
  <si>
    <t>Nombre d'enseignants présents l'année de référence et déjà présents à l'école l'année précédente par rapport au nombre d'enseignants présents l'année précédente dans l'école.</t>
  </si>
  <si>
    <t>Taux de stabilité des enseignants à 5 ans (%)</t>
  </si>
  <si>
    <t>Nombre d'enseignants présents depuis 5 ans à l'école l'année de référence par rapport au nombre d'enseignants présents cinq ans auparavant dans l'école.</t>
  </si>
  <si>
    <t>Taux de variation du nombre d'ETP enseignants en fonction (%)</t>
  </si>
  <si>
    <t>Variation des effectifs</t>
  </si>
  <si>
    <t>Variation du nombre d'enseignants (en ETP) par rapport au nombre total d'enseignants (en ETP) l'année scolaire précédente.</t>
  </si>
  <si>
    <t>Taux de variation du nombre d'enseignants (NDP) en fonction (%)</t>
  </si>
  <si>
    <t>Variation du nombre d'enseignants (en personnes ou NDP) par rapport au nombre total d'enseignants (en NDP) l'année scolaire précédente.</t>
  </si>
  <si>
    <t xml:space="preserve">ÉTAPE 1 - Un menu déroulant est intégré dans le cadre orange. Cliquez sur ce cadre orange. </t>
  </si>
  <si>
    <t xml:space="preserve">ÉTAPE 2 - Sélectionnez l'indicateur dont vous souhaitez analyser les informations.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</si>
</sst>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8" fillId="0" borderId="0" xfId="0" applyFont="1"/>
    <xf numFmtId="0" fontId="19" fillId="0" borderId="0" xfId="0" applyFont="1"/>
    <xf numFmtId="0" fontId="18" fillId="0" borderId="29" xfId="0" applyFont="1" applyBorder="1"/>
    <xf numFmtId="0" fontId="19" fillId="33" borderId="0" xfId="0" applyFont="1" applyFill="1" applyBorder="1"/>
    <xf numFmtId="0" fontId="18" fillId="34" borderId="0" xfId="0" applyFont="1" applyFill="1" applyBorder="1"/>
    <xf numFmtId="0" fontId="18" fillId="0" borderId="0" xfId="0" applyFont="1" applyBorder="1"/>
    <xf numFmtId="0" fontId="18" fillId="0" borderId="1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35" borderId="0" xfId="0" applyFont="1" applyFill="1" applyAlignment="1">
      <alignment horizontal="center"/>
    </xf>
    <xf numFmtId="0" fontId="1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/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0" fillId="0" borderId="26" xfId="0" applyBorder="1"/>
    <xf numFmtId="0" fontId="0" fillId="0" borderId="27" xfId="0" applyBorder="1"/>
    <xf numFmtId="0" fontId="18" fillId="34" borderId="0" xfId="0" applyFont="1" applyFill="1" applyBorder="1" applyAlignment="1">
      <alignment horizontal="right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19" fillId="36" borderId="12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 TABLEAU ET GRAPHIQUE'!$E$8</c:f>
              <c:strCache>
                <c:ptCount val="1"/>
                <c:pt idx="0">
                  <c:v>Ecole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'2. TABLEAU ET GRAPHIQUE'!$D$9:$D$15</c:f>
              <c:strCache>
                <c:ptCount val="7"/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</c:strCache>
            </c:strRef>
          </c:cat>
          <c:val>
            <c:numRef>
              <c:f>'2. TABLEAU ET GRAPHIQUE'!$E$9:$E$15</c:f>
              <c:numCache>
                <c:formatCode>General</c:formatCode>
                <c:ptCount val="7"/>
                <c:pt idx="1">
                  <c:v>690</c:v>
                </c:pt>
                <c:pt idx="2">
                  <c:v>684</c:v>
                </c:pt>
                <c:pt idx="3">
                  <c:v>693</c:v>
                </c:pt>
                <c:pt idx="4">
                  <c:v>688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9-4C1B-B6AE-846844704B46}"/>
            </c:ext>
          </c:extLst>
        </c:ser>
        <c:ser>
          <c:idx val="1"/>
          <c:order val="1"/>
          <c:tx>
            <c:strRef>
              <c:f>'2. TABLEAU ET GRAPHIQUE'!$F$8</c:f>
              <c:strCache>
                <c:ptCount val="1"/>
                <c:pt idx="0">
                  <c:v>Catégorie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'2. TABLEAU ET GRAPHIQUE'!$D$9:$D$15</c:f>
              <c:strCache>
                <c:ptCount val="7"/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</c:strCache>
            </c:strRef>
          </c:cat>
          <c:val>
            <c:numRef>
              <c:f>'2. TABLEAU ET GRAPHIQUE'!$F$9:$F$15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9-4C1B-B6AE-846844704B46}"/>
            </c:ext>
          </c:extLst>
        </c:ser>
        <c:ser>
          <c:idx val="2"/>
          <c:order val="2"/>
          <c:tx>
            <c:strRef>
              <c:f>'2. TABLEAU ET GRAPHIQUE'!$G$8</c:f>
              <c:strCache>
                <c:ptCount val="1"/>
                <c:pt idx="0">
                  <c:v>Profil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'2. TABLEAU ET GRAPHIQUE'!$D$9:$D$15</c:f>
              <c:strCache>
                <c:ptCount val="7"/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</c:strCache>
            </c:strRef>
          </c:cat>
          <c:val>
            <c:numRef>
              <c:f>'2. TABLEAU ET GRAPHIQUE'!$G$9:$G$15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9-4C1B-B6AE-846844704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893920"/>
        <c:axId val="442894312"/>
        <c:axId val="0"/>
      </c:bar3DChart>
      <c:catAx>
        <c:axId val="4428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894312"/>
        <c:crosses val="autoZero"/>
        <c:auto val="1"/>
        <c:lblAlgn val="ctr"/>
        <c:lblOffset val="100"/>
        <c:noMultiLvlLbl val="0"/>
      </c:catAx>
      <c:valAx>
        <c:axId val="4428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8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16</xdr:row>
      <xdr:rowOff>11430</xdr:rowOff>
    </xdr:from>
    <xdr:to>
      <xdr:col>6</xdr:col>
      <xdr:colOff>1019175</xdr:colOff>
      <xdr:row>31</xdr:row>
      <xdr:rowOff>11430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5447757-CC48-468C-BF75-5DDC0E55C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ODE D'UTILISATION DE L'OUTIL"/>
      <sheetName val="2. TABLEAU ET GRAPHIQUE"/>
    </sheetNames>
    <sheetDataSet>
      <sheetData sheetId="0" refreshError="1"/>
      <sheetData sheetId="1">
        <row r="8">
          <cell r="E8" t="str">
            <v>Ecole</v>
          </cell>
          <cell r="F8" t="str">
            <v>Catégorie</v>
          </cell>
          <cell r="G8" t="str">
            <v>Profil</v>
          </cell>
        </row>
        <row r="10">
          <cell r="D10" t="str">
            <v>14-15</v>
          </cell>
          <cell r="E10">
            <v>36</v>
          </cell>
          <cell r="F10">
            <v>38</v>
          </cell>
          <cell r="G10">
            <v>25</v>
          </cell>
        </row>
        <row r="11">
          <cell r="D11" t="str">
            <v>15-16</v>
          </cell>
          <cell r="E11">
            <v>35</v>
          </cell>
          <cell r="F11">
            <v>36</v>
          </cell>
          <cell r="G11">
            <v>24</v>
          </cell>
        </row>
        <row r="12">
          <cell r="D12" t="str">
            <v>16-17</v>
          </cell>
          <cell r="E12">
            <v>28</v>
          </cell>
          <cell r="F12">
            <v>35</v>
          </cell>
          <cell r="G12">
            <v>23</v>
          </cell>
        </row>
        <row r="13">
          <cell r="D13" t="str">
            <v>17-18</v>
          </cell>
          <cell r="E13">
            <v>29</v>
          </cell>
          <cell r="F13">
            <v>35</v>
          </cell>
          <cell r="G13">
            <v>23</v>
          </cell>
        </row>
        <row r="14">
          <cell r="D14" t="str">
            <v>18-19</v>
          </cell>
          <cell r="E14">
            <v>0</v>
          </cell>
          <cell r="F14">
            <v>0</v>
          </cell>
          <cell r="G14">
            <v>0</v>
          </cell>
        </row>
        <row r="15">
          <cell r="D15" t="str">
            <v>19-20</v>
          </cell>
          <cell r="E15">
            <v>0</v>
          </cell>
          <cell r="F15">
            <v>0</v>
          </cell>
          <cell r="G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workbookViewId="0">
      <selection activeCell="I15" sqref="I15"/>
    </sheetView>
  </sheetViews>
  <sheetFormatPr baseColWidth="10" defaultRowHeight="14.4" x14ac:dyDescent="0.3"/>
  <cols>
    <col min="1" max="1" width="146.33203125" customWidth="1"/>
  </cols>
  <sheetData>
    <row r="1" spans="1:15" ht="22.2" customHeight="1" x14ac:dyDescent="0.3">
      <c r="A1" s="22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3">
      <c r="A2" s="23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3">
      <c r="A3" s="25" t="s">
        <v>392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24" t="s">
        <v>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3">
      <c r="A5" s="2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s="27" customFormat="1" x14ac:dyDescent="0.3">
      <c r="A6" s="9" t="s">
        <v>393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3">
      <c r="A7" s="30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27" customFormat="1" x14ac:dyDescent="0.3">
      <c r="A8" s="30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s="27" customFormat="1" x14ac:dyDescent="0.3">
      <c r="A9" s="2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3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A11" s="2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27" customFormat="1" x14ac:dyDescent="0.3">
      <c r="A12" s="3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3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3">
      <c r="A14" s="3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s="27" customFormat="1" x14ac:dyDescent="0.3">
      <c r="A15" s="3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ht="14.4" customHeight="1" x14ac:dyDescent="0.3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s="27" customFormat="1" x14ac:dyDescent="0.3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27" customFormat="1" x14ac:dyDescent="0.3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3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s="27" customFormat="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33"/>
  <sheetViews>
    <sheetView workbookViewId="0">
      <selection sqref="A1:W133"/>
    </sheetView>
  </sheetViews>
  <sheetFormatPr baseColWidth="10" defaultRowHeight="14.4" x14ac:dyDescent="0.3"/>
  <cols>
    <col min="1" max="23" width="11.44140625" style="27"/>
  </cols>
  <sheetData>
    <row r="1" spans="1:23" x14ac:dyDescent="0.3">
      <c r="A1" s="27" t="s">
        <v>0</v>
      </c>
      <c r="B1" s="27" t="s">
        <v>16</v>
      </c>
      <c r="C1" s="27" t="s">
        <v>17</v>
      </c>
      <c r="D1" s="27" t="s">
        <v>18</v>
      </c>
      <c r="E1" s="27" t="s">
        <v>19</v>
      </c>
      <c r="F1" s="27" t="s">
        <v>20</v>
      </c>
      <c r="G1" s="27" t="s">
        <v>21</v>
      </c>
      <c r="H1" s="27" t="s">
        <v>22</v>
      </c>
      <c r="I1" s="27" t="s">
        <v>23</v>
      </c>
      <c r="J1" s="27" t="s">
        <v>24</v>
      </c>
      <c r="K1" s="27" t="s">
        <v>25</v>
      </c>
      <c r="L1" s="27" t="s">
        <v>26</v>
      </c>
      <c r="M1" s="27" t="s">
        <v>27</v>
      </c>
      <c r="N1" s="27" t="s">
        <v>28</v>
      </c>
      <c r="O1" s="27" t="s">
        <v>29</v>
      </c>
      <c r="P1" s="27" t="s">
        <v>30</v>
      </c>
      <c r="Q1" s="27" t="s">
        <v>31</v>
      </c>
      <c r="R1" s="27" t="s">
        <v>32</v>
      </c>
      <c r="S1" s="27" t="s">
        <v>33</v>
      </c>
      <c r="T1" s="27" t="s">
        <v>34</v>
      </c>
      <c r="U1" s="27" t="s">
        <v>35</v>
      </c>
      <c r="V1" s="27" t="s">
        <v>36</v>
      </c>
      <c r="W1" s="27" t="s">
        <v>37</v>
      </c>
    </row>
    <row r="2" spans="1:23" x14ac:dyDescent="0.3">
      <c r="A2" s="27">
        <v>432</v>
      </c>
      <c r="B2" s="27" t="s">
        <v>38</v>
      </c>
      <c r="C2" s="27" t="s">
        <v>39</v>
      </c>
      <c r="D2" s="27" t="s">
        <v>40</v>
      </c>
      <c r="E2" s="27">
        <v>690</v>
      </c>
      <c r="F2" s="27">
        <v>684</v>
      </c>
      <c r="G2" s="27">
        <v>693</v>
      </c>
      <c r="H2" s="27">
        <v>688</v>
      </c>
      <c r="W2" s="27" t="s">
        <v>41</v>
      </c>
    </row>
    <row r="3" spans="1:23" x14ac:dyDescent="0.3">
      <c r="A3" s="27">
        <v>432</v>
      </c>
      <c r="B3" s="27" t="s">
        <v>42</v>
      </c>
      <c r="C3" s="27" t="s">
        <v>39</v>
      </c>
      <c r="D3" s="27" t="s">
        <v>43</v>
      </c>
      <c r="E3" s="27">
        <v>0</v>
      </c>
      <c r="F3" s="27">
        <v>0</v>
      </c>
      <c r="G3" s="27">
        <v>0</v>
      </c>
      <c r="H3" s="27">
        <v>0</v>
      </c>
      <c r="K3" s="27">
        <v>2.6</v>
      </c>
      <c r="L3" s="27">
        <v>2.4</v>
      </c>
      <c r="M3" s="27">
        <v>2</v>
      </c>
      <c r="N3" s="27">
        <v>1.6</v>
      </c>
      <c r="Q3" s="27">
        <v>1.4</v>
      </c>
      <c r="R3" s="27">
        <v>1.3</v>
      </c>
      <c r="S3" s="27">
        <v>1.2</v>
      </c>
      <c r="T3" s="27">
        <v>1.1000000000000001</v>
      </c>
      <c r="W3" s="27" t="s">
        <v>44</v>
      </c>
    </row>
    <row r="4" spans="1:23" x14ac:dyDescent="0.3">
      <c r="A4" s="27">
        <v>432</v>
      </c>
      <c r="B4" s="27" t="s">
        <v>45</v>
      </c>
      <c r="C4" s="27" t="s">
        <v>39</v>
      </c>
      <c r="D4" s="27" t="s">
        <v>40</v>
      </c>
      <c r="E4" s="27">
        <v>2</v>
      </c>
      <c r="F4" s="27">
        <v>0</v>
      </c>
      <c r="G4" s="27">
        <v>1</v>
      </c>
      <c r="H4" s="27">
        <v>1</v>
      </c>
      <c r="W4" s="27" t="s">
        <v>46</v>
      </c>
    </row>
    <row r="5" spans="1:23" x14ac:dyDescent="0.3">
      <c r="A5" s="27">
        <v>432</v>
      </c>
      <c r="B5" s="27" t="s">
        <v>47</v>
      </c>
      <c r="C5" s="27" t="s">
        <v>39</v>
      </c>
      <c r="D5" s="27" t="s">
        <v>43</v>
      </c>
      <c r="E5" s="27">
        <v>100</v>
      </c>
      <c r="F5" s="27">
        <v>100</v>
      </c>
      <c r="G5" s="27">
        <v>100</v>
      </c>
      <c r="H5" s="27">
        <v>100</v>
      </c>
      <c r="K5" s="27">
        <v>97</v>
      </c>
      <c r="L5" s="27">
        <v>98</v>
      </c>
      <c r="M5" s="27">
        <v>98</v>
      </c>
      <c r="N5" s="27">
        <v>98</v>
      </c>
      <c r="Q5" s="27">
        <v>99</v>
      </c>
      <c r="R5" s="27">
        <v>99</v>
      </c>
      <c r="S5" s="27">
        <v>99</v>
      </c>
      <c r="T5" s="27">
        <v>99</v>
      </c>
      <c r="W5" s="27" t="s">
        <v>48</v>
      </c>
    </row>
    <row r="6" spans="1:23" x14ac:dyDescent="0.3">
      <c r="A6" s="27">
        <v>432</v>
      </c>
      <c r="B6" s="27" t="s">
        <v>49</v>
      </c>
      <c r="C6" s="27" t="s">
        <v>39</v>
      </c>
      <c r="D6" s="27" t="s">
        <v>40</v>
      </c>
      <c r="E6" s="27">
        <v>0</v>
      </c>
      <c r="F6" s="27">
        <v>0</v>
      </c>
      <c r="G6" s="27">
        <v>0</v>
      </c>
      <c r="H6" s="27">
        <v>0</v>
      </c>
      <c r="W6" s="27" t="s">
        <v>50</v>
      </c>
    </row>
    <row r="7" spans="1:23" x14ac:dyDescent="0.3">
      <c r="A7" s="27">
        <v>432</v>
      </c>
      <c r="B7" s="27" t="s">
        <v>51</v>
      </c>
      <c r="C7" s="27" t="s">
        <v>39</v>
      </c>
      <c r="D7" s="27" t="s">
        <v>40</v>
      </c>
      <c r="E7" s="27">
        <v>1</v>
      </c>
      <c r="F7" s="27">
        <v>3</v>
      </c>
      <c r="G7" s="27">
        <v>5</v>
      </c>
      <c r="H7" s="27">
        <v>4</v>
      </c>
      <c r="W7" s="27" t="s">
        <v>52</v>
      </c>
    </row>
    <row r="8" spans="1:23" x14ac:dyDescent="0.3">
      <c r="A8" s="27">
        <v>432</v>
      </c>
      <c r="B8" s="27" t="s">
        <v>53</v>
      </c>
      <c r="C8" s="27" t="s">
        <v>39</v>
      </c>
      <c r="D8" s="27" t="s">
        <v>40</v>
      </c>
      <c r="E8" s="27">
        <v>-0.49</v>
      </c>
      <c r="F8" s="27">
        <v>-0.44</v>
      </c>
      <c r="G8" s="27">
        <v>-0.48</v>
      </c>
      <c r="H8" s="27">
        <v>-0.6</v>
      </c>
      <c r="W8" s="27" t="s">
        <v>54</v>
      </c>
    </row>
    <row r="9" spans="1:23" x14ac:dyDescent="0.3">
      <c r="A9" s="27">
        <v>432</v>
      </c>
      <c r="B9" s="27" t="s">
        <v>55</v>
      </c>
      <c r="C9" s="27" t="s">
        <v>56</v>
      </c>
      <c r="D9" s="27" t="s">
        <v>57</v>
      </c>
      <c r="E9" s="27">
        <v>59</v>
      </c>
      <c r="F9" s="27">
        <v>59</v>
      </c>
      <c r="G9" s="27">
        <v>60</v>
      </c>
      <c r="H9" s="27">
        <v>53</v>
      </c>
      <c r="K9" s="27">
        <v>54</v>
      </c>
      <c r="L9" s="27">
        <v>56</v>
      </c>
      <c r="M9" s="27">
        <v>54</v>
      </c>
      <c r="N9" s="27">
        <v>52</v>
      </c>
      <c r="Q9" s="27">
        <v>61</v>
      </c>
      <c r="R9" s="27">
        <v>62</v>
      </c>
      <c r="S9" s="27">
        <v>60</v>
      </c>
      <c r="T9" s="27">
        <v>58</v>
      </c>
      <c r="W9" s="27" t="s">
        <v>58</v>
      </c>
    </row>
    <row r="10" spans="1:23" x14ac:dyDescent="0.3">
      <c r="A10" s="27">
        <v>432</v>
      </c>
      <c r="B10" s="27" t="s">
        <v>59</v>
      </c>
      <c r="C10" s="27" t="s">
        <v>56</v>
      </c>
      <c r="D10" s="27" t="s">
        <v>57</v>
      </c>
      <c r="F10" s="27">
        <v>60.563943872694601</v>
      </c>
      <c r="G10" s="27">
        <v>59.412082438539301</v>
      </c>
      <c r="H10" s="27">
        <v>58</v>
      </c>
      <c r="W10" s="27" t="s">
        <v>60</v>
      </c>
    </row>
    <row r="11" spans="1:23" x14ac:dyDescent="0.3">
      <c r="A11" s="27">
        <v>432</v>
      </c>
      <c r="B11" s="27" t="s">
        <v>61</v>
      </c>
      <c r="C11" s="27" t="s">
        <v>56</v>
      </c>
      <c r="D11" s="27" t="s">
        <v>57</v>
      </c>
      <c r="E11" s="27">
        <v>16</v>
      </c>
      <c r="F11" s="27">
        <v>15</v>
      </c>
      <c r="G11" s="27">
        <v>15</v>
      </c>
      <c r="H11" s="27">
        <v>17</v>
      </c>
      <c r="K11" s="27">
        <v>17</v>
      </c>
      <c r="L11" s="27">
        <v>16</v>
      </c>
      <c r="M11" s="27">
        <v>17</v>
      </c>
      <c r="N11" s="27">
        <v>16</v>
      </c>
      <c r="Q11" s="27">
        <v>16</v>
      </c>
      <c r="R11" s="27">
        <v>16</v>
      </c>
      <c r="S11" s="27">
        <v>16</v>
      </c>
      <c r="T11" s="27">
        <v>16</v>
      </c>
      <c r="W11" s="27" t="s">
        <v>62</v>
      </c>
    </row>
    <row r="12" spans="1:23" x14ac:dyDescent="0.3">
      <c r="A12" s="27">
        <v>432</v>
      </c>
      <c r="B12" s="27" t="s">
        <v>63</v>
      </c>
      <c r="C12" s="27" t="s">
        <v>56</v>
      </c>
      <c r="D12" s="27" t="s">
        <v>57</v>
      </c>
      <c r="E12" s="27">
        <v>4.5</v>
      </c>
      <c r="F12" s="27">
        <v>4.0999999999999996</v>
      </c>
      <c r="G12" s="27">
        <v>2.9</v>
      </c>
      <c r="H12" s="27">
        <v>7.9</v>
      </c>
      <c r="K12" s="27">
        <v>10</v>
      </c>
      <c r="L12" s="27">
        <v>10</v>
      </c>
      <c r="M12" s="27">
        <v>9.1999999999999993</v>
      </c>
      <c r="N12" s="27">
        <v>10</v>
      </c>
      <c r="Q12" s="27">
        <v>4.8</v>
      </c>
      <c r="R12" s="27">
        <v>5.5</v>
      </c>
      <c r="S12" s="27">
        <v>5</v>
      </c>
      <c r="T12" s="27">
        <v>5.8</v>
      </c>
      <c r="W12" s="27" t="s">
        <v>64</v>
      </c>
    </row>
    <row r="13" spans="1:23" x14ac:dyDescent="0.3">
      <c r="A13" s="27">
        <v>432</v>
      </c>
      <c r="B13" s="27" t="s">
        <v>65</v>
      </c>
      <c r="C13" s="27" t="s">
        <v>56</v>
      </c>
      <c r="D13" s="27" t="s">
        <v>57</v>
      </c>
      <c r="E13" s="27">
        <v>59</v>
      </c>
      <c r="F13" s="27">
        <v>67</v>
      </c>
      <c r="G13" s="27">
        <v>68</v>
      </c>
      <c r="H13" s="27">
        <v>60</v>
      </c>
      <c r="K13" s="27">
        <v>58</v>
      </c>
      <c r="L13" s="27">
        <v>65</v>
      </c>
      <c r="M13" s="27">
        <v>63</v>
      </c>
      <c r="N13" s="27">
        <v>59</v>
      </c>
      <c r="Q13" s="27">
        <v>64</v>
      </c>
      <c r="R13" s="27">
        <v>70</v>
      </c>
      <c r="S13" s="27">
        <v>67</v>
      </c>
      <c r="T13" s="27">
        <v>65</v>
      </c>
      <c r="W13" s="27" t="s">
        <v>66</v>
      </c>
    </row>
    <row r="14" spans="1:23" x14ac:dyDescent="0.3">
      <c r="A14" s="27">
        <v>432</v>
      </c>
      <c r="B14" s="27" t="s">
        <v>67</v>
      </c>
      <c r="C14" s="27" t="s">
        <v>56</v>
      </c>
      <c r="D14" s="27" t="s">
        <v>57</v>
      </c>
      <c r="E14" s="27" t="s">
        <v>68</v>
      </c>
      <c r="F14" s="27" t="s">
        <v>69</v>
      </c>
      <c r="G14" s="27" t="s">
        <v>70</v>
      </c>
      <c r="H14" s="27" t="s">
        <v>71</v>
      </c>
      <c r="W14" s="27" t="s">
        <v>72</v>
      </c>
    </row>
    <row r="15" spans="1:23" x14ac:dyDescent="0.3">
      <c r="A15" s="27">
        <v>432</v>
      </c>
      <c r="B15" s="27" t="s">
        <v>73</v>
      </c>
      <c r="C15" s="27" t="s">
        <v>56</v>
      </c>
      <c r="D15" s="27" t="s">
        <v>57</v>
      </c>
      <c r="E15" s="27" t="s">
        <v>74</v>
      </c>
      <c r="F15" s="27" t="s">
        <v>75</v>
      </c>
      <c r="G15" s="27" t="s">
        <v>76</v>
      </c>
      <c r="H15" s="27" t="s">
        <v>77</v>
      </c>
      <c r="W15" s="27" t="s">
        <v>72</v>
      </c>
    </row>
    <row r="16" spans="1:23" x14ac:dyDescent="0.3">
      <c r="A16" s="27">
        <v>432</v>
      </c>
      <c r="B16" s="27" t="s">
        <v>78</v>
      </c>
      <c r="C16" s="27" t="s">
        <v>56</v>
      </c>
      <c r="D16" s="27" t="s">
        <v>57</v>
      </c>
      <c r="E16" s="27" t="s">
        <v>79</v>
      </c>
      <c r="F16" s="27" t="s">
        <v>80</v>
      </c>
      <c r="G16" s="27" t="s">
        <v>81</v>
      </c>
      <c r="H16" s="27" t="s">
        <v>82</v>
      </c>
      <c r="W16" s="27" t="s">
        <v>72</v>
      </c>
    </row>
    <row r="17" spans="1:23" x14ac:dyDescent="0.3">
      <c r="A17" s="27">
        <v>432</v>
      </c>
      <c r="B17" s="27" t="s">
        <v>83</v>
      </c>
      <c r="C17" s="27" t="s">
        <v>56</v>
      </c>
      <c r="D17" s="27" t="s">
        <v>57</v>
      </c>
      <c r="E17" s="27" t="s">
        <v>84</v>
      </c>
      <c r="F17" s="27" t="s">
        <v>85</v>
      </c>
      <c r="G17" s="27" t="s">
        <v>86</v>
      </c>
      <c r="H17" s="27" t="s">
        <v>87</v>
      </c>
      <c r="W17" s="27" t="s">
        <v>72</v>
      </c>
    </row>
    <row r="18" spans="1:23" x14ac:dyDescent="0.3">
      <c r="A18" s="27">
        <v>432</v>
      </c>
      <c r="B18" s="27" t="s">
        <v>88</v>
      </c>
      <c r="C18" s="27" t="s">
        <v>56</v>
      </c>
      <c r="D18" s="27" t="s">
        <v>57</v>
      </c>
      <c r="E18" s="27" t="s">
        <v>89</v>
      </c>
      <c r="F18" s="27" t="s">
        <v>90</v>
      </c>
      <c r="G18" s="27" t="s">
        <v>91</v>
      </c>
      <c r="H18" s="27" t="s">
        <v>92</v>
      </c>
      <c r="W18" s="27" t="s">
        <v>72</v>
      </c>
    </row>
    <row r="19" spans="1:23" x14ac:dyDescent="0.3">
      <c r="A19" s="27">
        <v>432</v>
      </c>
      <c r="B19" s="27" t="s">
        <v>93</v>
      </c>
      <c r="C19" s="27" t="s">
        <v>56</v>
      </c>
      <c r="D19" s="27" t="s">
        <v>57</v>
      </c>
      <c r="E19" s="27" t="s">
        <v>94</v>
      </c>
      <c r="F19" s="27" t="s">
        <v>95</v>
      </c>
      <c r="G19" s="27" t="s">
        <v>96</v>
      </c>
      <c r="H19" s="27" t="s">
        <v>97</v>
      </c>
      <c r="W19" s="27" t="s">
        <v>72</v>
      </c>
    </row>
    <row r="20" spans="1:23" x14ac:dyDescent="0.3">
      <c r="A20" s="27">
        <v>432</v>
      </c>
      <c r="B20" s="27" t="s">
        <v>98</v>
      </c>
      <c r="C20" s="27" t="s">
        <v>56</v>
      </c>
      <c r="D20" s="27" t="s">
        <v>57</v>
      </c>
      <c r="E20" s="27" t="s">
        <v>99</v>
      </c>
      <c r="G20" s="27" t="s">
        <v>100</v>
      </c>
      <c r="W20" s="27" t="s">
        <v>72</v>
      </c>
    </row>
    <row r="21" spans="1:23" x14ac:dyDescent="0.3">
      <c r="A21" s="27">
        <v>432</v>
      </c>
      <c r="B21" s="27" t="s">
        <v>101</v>
      </c>
      <c r="C21" s="27" t="s">
        <v>56</v>
      </c>
      <c r="D21" s="27" t="s">
        <v>57</v>
      </c>
      <c r="E21" s="27">
        <v>59</v>
      </c>
      <c r="F21" s="27">
        <v>53</v>
      </c>
      <c r="G21" s="27">
        <v>59</v>
      </c>
      <c r="H21" s="27">
        <v>51</v>
      </c>
      <c r="K21" s="27">
        <v>50</v>
      </c>
      <c r="L21" s="27">
        <v>48</v>
      </c>
      <c r="M21" s="27">
        <v>50</v>
      </c>
      <c r="N21" s="27">
        <v>49</v>
      </c>
      <c r="Q21" s="27">
        <v>58</v>
      </c>
      <c r="R21" s="27">
        <v>57</v>
      </c>
      <c r="S21" s="27">
        <v>59</v>
      </c>
      <c r="T21" s="27">
        <v>58</v>
      </c>
      <c r="W21" s="27" t="s">
        <v>102</v>
      </c>
    </row>
    <row r="22" spans="1:23" x14ac:dyDescent="0.3">
      <c r="A22" s="27">
        <v>432</v>
      </c>
      <c r="B22" s="27" t="s">
        <v>103</v>
      </c>
      <c r="C22" s="27" t="s">
        <v>56</v>
      </c>
      <c r="D22" s="27" t="s">
        <v>57</v>
      </c>
      <c r="E22" s="27" t="s">
        <v>104</v>
      </c>
      <c r="F22" s="27" t="s">
        <v>105</v>
      </c>
      <c r="G22" s="27" t="s">
        <v>106</v>
      </c>
      <c r="H22" s="27" t="s">
        <v>107</v>
      </c>
      <c r="W22" s="27" t="s">
        <v>72</v>
      </c>
    </row>
    <row r="23" spans="1:23" x14ac:dyDescent="0.3">
      <c r="A23" s="27">
        <v>432</v>
      </c>
      <c r="B23" s="27" t="s">
        <v>108</v>
      </c>
      <c r="C23" s="27" t="s">
        <v>56</v>
      </c>
      <c r="D23" s="27" t="s">
        <v>57</v>
      </c>
      <c r="E23" s="27" t="s">
        <v>109</v>
      </c>
      <c r="F23" s="27" t="s">
        <v>110</v>
      </c>
      <c r="G23" s="27" t="s">
        <v>111</v>
      </c>
      <c r="H23" s="27" t="s">
        <v>112</v>
      </c>
      <c r="W23" s="27" t="s">
        <v>72</v>
      </c>
    </row>
    <row r="24" spans="1:23" x14ac:dyDescent="0.3">
      <c r="A24" s="27">
        <v>432</v>
      </c>
      <c r="B24" s="27" t="s">
        <v>113</v>
      </c>
      <c r="C24" s="27" t="s">
        <v>56</v>
      </c>
      <c r="D24" s="27" t="s">
        <v>57</v>
      </c>
      <c r="E24" s="27" t="s">
        <v>114</v>
      </c>
      <c r="F24" s="27" t="s">
        <v>115</v>
      </c>
      <c r="G24" s="27" t="s">
        <v>116</v>
      </c>
      <c r="H24" s="27" t="s">
        <v>117</v>
      </c>
      <c r="W24" s="27" t="s">
        <v>72</v>
      </c>
    </row>
    <row r="25" spans="1:23" x14ac:dyDescent="0.3">
      <c r="A25" s="27">
        <v>432</v>
      </c>
      <c r="B25" s="27" t="s">
        <v>118</v>
      </c>
      <c r="C25" s="27" t="s">
        <v>56</v>
      </c>
      <c r="D25" s="27" t="s">
        <v>57</v>
      </c>
      <c r="E25" s="27" t="s">
        <v>119</v>
      </c>
      <c r="F25" s="27" t="s">
        <v>120</v>
      </c>
      <c r="G25" s="27" t="s">
        <v>121</v>
      </c>
      <c r="H25" s="27" t="s">
        <v>122</v>
      </c>
      <c r="W25" s="27" t="s">
        <v>72</v>
      </c>
    </row>
    <row r="26" spans="1:23" x14ac:dyDescent="0.3">
      <c r="A26" s="27">
        <v>432</v>
      </c>
      <c r="B26" s="27" t="s">
        <v>123</v>
      </c>
      <c r="C26" s="27" t="s">
        <v>56</v>
      </c>
      <c r="D26" s="27" t="s">
        <v>57</v>
      </c>
      <c r="E26" s="27" t="s">
        <v>124</v>
      </c>
      <c r="F26" s="27" t="s">
        <v>125</v>
      </c>
      <c r="G26" s="27" t="s">
        <v>126</v>
      </c>
      <c r="H26" s="27" t="s">
        <v>125</v>
      </c>
      <c r="W26" s="27" t="s">
        <v>72</v>
      </c>
    </row>
    <row r="27" spans="1:23" x14ac:dyDescent="0.3">
      <c r="A27" s="27">
        <v>432</v>
      </c>
      <c r="B27" s="27" t="s">
        <v>127</v>
      </c>
      <c r="C27" s="27" t="s">
        <v>56</v>
      </c>
      <c r="D27" s="27" t="s">
        <v>57</v>
      </c>
      <c r="E27" s="27" t="s">
        <v>128</v>
      </c>
      <c r="F27" s="27" t="s">
        <v>129</v>
      </c>
      <c r="G27" s="27" t="s">
        <v>130</v>
      </c>
      <c r="H27" s="27" t="s">
        <v>131</v>
      </c>
      <c r="W27" s="27" t="s">
        <v>72</v>
      </c>
    </row>
    <row r="28" spans="1:23" x14ac:dyDescent="0.3">
      <c r="A28" s="27">
        <v>432</v>
      </c>
      <c r="B28" s="27" t="s">
        <v>132</v>
      </c>
      <c r="C28" s="27" t="s">
        <v>56</v>
      </c>
      <c r="D28" s="27" t="s">
        <v>57</v>
      </c>
      <c r="E28" s="27" t="s">
        <v>133</v>
      </c>
      <c r="G28" s="27" t="s">
        <v>134</v>
      </c>
      <c r="H28" s="27" t="s">
        <v>135</v>
      </c>
      <c r="W28" s="27" t="s">
        <v>72</v>
      </c>
    </row>
    <row r="29" spans="1:23" x14ac:dyDescent="0.3">
      <c r="A29" s="27">
        <v>432</v>
      </c>
      <c r="B29" s="27" t="s">
        <v>136</v>
      </c>
      <c r="C29" s="27" t="s">
        <v>56</v>
      </c>
      <c r="D29" s="27" t="s">
        <v>57</v>
      </c>
      <c r="E29" s="27" t="s">
        <v>137</v>
      </c>
      <c r="W29" s="27" t="s">
        <v>72</v>
      </c>
    </row>
    <row r="30" spans="1:23" x14ac:dyDescent="0.3">
      <c r="A30" s="27">
        <v>432</v>
      </c>
      <c r="B30" s="27" t="s">
        <v>138</v>
      </c>
      <c r="C30" s="27" t="s">
        <v>56</v>
      </c>
      <c r="D30" s="27" t="s">
        <v>57</v>
      </c>
      <c r="F30" s="27">
        <v>57</v>
      </c>
      <c r="G30" s="27">
        <v>59</v>
      </c>
      <c r="H30" s="27">
        <v>51</v>
      </c>
      <c r="L30" s="27">
        <v>54</v>
      </c>
      <c r="M30" s="27">
        <v>51</v>
      </c>
      <c r="N30" s="27">
        <v>50</v>
      </c>
      <c r="R30" s="27">
        <v>60</v>
      </c>
      <c r="S30" s="27">
        <v>57</v>
      </c>
      <c r="T30" s="27">
        <v>57</v>
      </c>
      <c r="W30" s="27" t="s">
        <v>139</v>
      </c>
    </row>
    <row r="31" spans="1:23" x14ac:dyDescent="0.3">
      <c r="A31" s="27">
        <v>432</v>
      </c>
      <c r="B31" s="27" t="s">
        <v>140</v>
      </c>
      <c r="C31" s="27" t="s">
        <v>56</v>
      </c>
      <c r="D31" s="27" t="s">
        <v>57</v>
      </c>
      <c r="F31" s="27" t="s">
        <v>141</v>
      </c>
      <c r="G31" s="27" t="s">
        <v>142</v>
      </c>
      <c r="H31" s="27" t="s">
        <v>143</v>
      </c>
      <c r="W31" s="27" t="s">
        <v>72</v>
      </c>
    </row>
    <row r="32" spans="1:23" x14ac:dyDescent="0.3">
      <c r="A32" s="27">
        <v>432</v>
      </c>
      <c r="B32" s="27" t="s">
        <v>144</v>
      </c>
      <c r="C32" s="27" t="s">
        <v>56</v>
      </c>
      <c r="D32" s="27" t="s">
        <v>57</v>
      </c>
      <c r="F32" s="27" t="s">
        <v>75</v>
      </c>
      <c r="G32" s="27" t="s">
        <v>145</v>
      </c>
      <c r="H32" s="27" t="s">
        <v>146</v>
      </c>
      <c r="W32" s="27" t="s">
        <v>72</v>
      </c>
    </row>
    <row r="33" spans="1:23" x14ac:dyDescent="0.3">
      <c r="A33" s="27">
        <v>432</v>
      </c>
      <c r="B33" s="27" t="s">
        <v>147</v>
      </c>
      <c r="C33" s="27" t="s">
        <v>56</v>
      </c>
      <c r="D33" s="27" t="s">
        <v>57</v>
      </c>
      <c r="F33" s="27" t="s">
        <v>148</v>
      </c>
      <c r="G33" s="27" t="s">
        <v>149</v>
      </c>
      <c r="H33" s="27" t="s">
        <v>150</v>
      </c>
      <c r="W33" s="27" t="s">
        <v>72</v>
      </c>
    </row>
    <row r="34" spans="1:23" x14ac:dyDescent="0.3">
      <c r="A34" s="27">
        <v>432</v>
      </c>
      <c r="B34" s="27" t="s">
        <v>151</v>
      </c>
      <c r="C34" s="27" t="s">
        <v>56</v>
      </c>
      <c r="D34" s="27" t="s">
        <v>57</v>
      </c>
      <c r="F34" s="27" t="s">
        <v>152</v>
      </c>
      <c r="G34" s="27" t="s">
        <v>121</v>
      </c>
      <c r="H34" s="27" t="s">
        <v>153</v>
      </c>
      <c r="W34" s="27" t="s">
        <v>72</v>
      </c>
    </row>
    <row r="35" spans="1:23" x14ac:dyDescent="0.3">
      <c r="A35" s="27">
        <v>432</v>
      </c>
      <c r="B35" s="27" t="s">
        <v>154</v>
      </c>
      <c r="C35" s="27" t="s">
        <v>56</v>
      </c>
      <c r="D35" s="27" t="s">
        <v>57</v>
      </c>
      <c r="F35" s="27" t="s">
        <v>155</v>
      </c>
      <c r="G35" s="27" t="s">
        <v>156</v>
      </c>
      <c r="H35" s="27" t="s">
        <v>157</v>
      </c>
      <c r="W35" s="27" t="s">
        <v>72</v>
      </c>
    </row>
    <row r="36" spans="1:23" x14ac:dyDescent="0.3">
      <c r="A36" s="27">
        <v>432</v>
      </c>
      <c r="B36" s="27" t="s">
        <v>158</v>
      </c>
      <c r="C36" s="27" t="s">
        <v>56</v>
      </c>
      <c r="D36" s="27" t="s">
        <v>57</v>
      </c>
      <c r="F36" s="27" t="s">
        <v>159</v>
      </c>
      <c r="G36" s="27" t="s">
        <v>160</v>
      </c>
      <c r="H36" s="27" t="s">
        <v>161</v>
      </c>
      <c r="W36" s="27" t="s">
        <v>72</v>
      </c>
    </row>
    <row r="37" spans="1:23" x14ac:dyDescent="0.3">
      <c r="A37" s="27">
        <v>432</v>
      </c>
      <c r="B37" s="27" t="s">
        <v>162</v>
      </c>
      <c r="C37" s="27" t="s">
        <v>56</v>
      </c>
      <c r="D37" s="27" t="s">
        <v>57</v>
      </c>
      <c r="G37" s="27" t="s">
        <v>163</v>
      </c>
      <c r="H37" s="27" t="s">
        <v>164</v>
      </c>
      <c r="W37" s="27" t="s">
        <v>72</v>
      </c>
    </row>
    <row r="38" spans="1:23" x14ac:dyDescent="0.3">
      <c r="A38" s="27">
        <v>432</v>
      </c>
      <c r="B38" s="27" t="s">
        <v>165</v>
      </c>
      <c r="C38" s="27" t="s">
        <v>56</v>
      </c>
      <c r="D38" s="27" t="s">
        <v>57</v>
      </c>
      <c r="F38" s="27">
        <v>61</v>
      </c>
      <c r="G38" s="27">
        <v>54</v>
      </c>
      <c r="H38" s="27">
        <v>49</v>
      </c>
      <c r="L38" s="27">
        <v>58</v>
      </c>
      <c r="M38" s="27">
        <v>52</v>
      </c>
      <c r="N38" s="27">
        <v>48</v>
      </c>
      <c r="R38" s="27">
        <v>63</v>
      </c>
      <c r="S38" s="27">
        <v>58</v>
      </c>
      <c r="T38" s="27">
        <v>54</v>
      </c>
      <c r="W38" s="27" t="s">
        <v>166</v>
      </c>
    </row>
    <row r="39" spans="1:23" x14ac:dyDescent="0.3">
      <c r="A39" s="27">
        <v>432</v>
      </c>
      <c r="B39" s="27" t="s">
        <v>167</v>
      </c>
      <c r="C39" s="27" t="s">
        <v>56</v>
      </c>
      <c r="D39" s="27" t="s">
        <v>57</v>
      </c>
      <c r="F39" s="27" t="s">
        <v>168</v>
      </c>
      <c r="G39" s="27" t="s">
        <v>142</v>
      </c>
      <c r="H39" s="27" t="s">
        <v>169</v>
      </c>
      <c r="W39" s="27" t="s">
        <v>72</v>
      </c>
    </row>
    <row r="40" spans="1:23" x14ac:dyDescent="0.3">
      <c r="A40" s="27">
        <v>432</v>
      </c>
      <c r="B40" s="27" t="s">
        <v>170</v>
      </c>
      <c r="C40" s="27" t="s">
        <v>56</v>
      </c>
      <c r="D40" s="27" t="s">
        <v>57</v>
      </c>
      <c r="F40" s="27" t="s">
        <v>171</v>
      </c>
      <c r="G40" s="27" t="s">
        <v>172</v>
      </c>
      <c r="H40" s="27" t="s">
        <v>173</v>
      </c>
      <c r="W40" s="27" t="s">
        <v>72</v>
      </c>
    </row>
    <row r="41" spans="1:23" x14ac:dyDescent="0.3">
      <c r="A41" s="27">
        <v>432</v>
      </c>
      <c r="B41" s="27" t="s">
        <v>174</v>
      </c>
      <c r="C41" s="27" t="s">
        <v>56</v>
      </c>
      <c r="D41" s="27" t="s">
        <v>57</v>
      </c>
      <c r="F41" s="27" t="s">
        <v>175</v>
      </c>
      <c r="G41" s="27" t="s">
        <v>176</v>
      </c>
      <c r="H41" s="27" t="s">
        <v>177</v>
      </c>
      <c r="W41" s="27" t="s">
        <v>72</v>
      </c>
    </row>
    <row r="42" spans="1:23" x14ac:dyDescent="0.3">
      <c r="A42" s="27">
        <v>432</v>
      </c>
      <c r="B42" s="27" t="s">
        <v>178</v>
      </c>
      <c r="C42" s="27" t="s">
        <v>56</v>
      </c>
      <c r="D42" s="27" t="s">
        <v>57</v>
      </c>
      <c r="F42" s="27" t="s">
        <v>153</v>
      </c>
      <c r="G42" s="27" t="s">
        <v>179</v>
      </c>
      <c r="H42" s="27" t="s">
        <v>180</v>
      </c>
      <c r="W42" s="27" t="s">
        <v>72</v>
      </c>
    </row>
    <row r="43" spans="1:23" x14ac:dyDescent="0.3">
      <c r="A43" s="27">
        <v>432</v>
      </c>
      <c r="B43" s="27" t="s">
        <v>181</v>
      </c>
      <c r="C43" s="27" t="s">
        <v>56</v>
      </c>
      <c r="D43" s="27" t="s">
        <v>57</v>
      </c>
      <c r="F43" s="27" t="s">
        <v>182</v>
      </c>
      <c r="G43" s="27" t="s">
        <v>183</v>
      </c>
      <c r="H43" s="27" t="s">
        <v>184</v>
      </c>
      <c r="W43" s="27" t="s">
        <v>72</v>
      </c>
    </row>
    <row r="44" spans="1:23" x14ac:dyDescent="0.3">
      <c r="A44" s="27">
        <v>432</v>
      </c>
      <c r="B44" s="27" t="s">
        <v>185</v>
      </c>
      <c r="C44" s="27" t="s">
        <v>56</v>
      </c>
      <c r="D44" s="27" t="s">
        <v>57</v>
      </c>
      <c r="F44" s="27" t="s">
        <v>186</v>
      </c>
      <c r="G44" s="27" t="s">
        <v>187</v>
      </c>
      <c r="H44" s="27" t="s">
        <v>188</v>
      </c>
      <c r="W44" s="27" t="s">
        <v>72</v>
      </c>
    </row>
    <row r="45" spans="1:23" x14ac:dyDescent="0.3">
      <c r="A45" s="27">
        <v>432</v>
      </c>
      <c r="B45" s="27" t="s">
        <v>189</v>
      </c>
      <c r="C45" s="27" t="s">
        <v>56</v>
      </c>
      <c r="D45" s="27" t="s">
        <v>57</v>
      </c>
      <c r="G45" s="27" t="s">
        <v>190</v>
      </c>
      <c r="W45" s="27" t="s">
        <v>72</v>
      </c>
    </row>
    <row r="46" spans="1:23" x14ac:dyDescent="0.3">
      <c r="A46" s="27">
        <v>432</v>
      </c>
      <c r="B46" s="27" t="s">
        <v>191</v>
      </c>
      <c r="C46" s="27" t="s">
        <v>56</v>
      </c>
      <c r="D46" s="27" t="s">
        <v>57</v>
      </c>
      <c r="E46" s="27">
        <v>75</v>
      </c>
      <c r="F46" s="27">
        <v>71</v>
      </c>
      <c r="G46" s="27">
        <v>74</v>
      </c>
      <c r="H46" s="27">
        <v>68</v>
      </c>
      <c r="K46" s="27">
        <v>67</v>
      </c>
      <c r="L46" s="27">
        <v>69</v>
      </c>
      <c r="M46" s="27">
        <v>68</v>
      </c>
      <c r="N46" s="27">
        <v>65</v>
      </c>
      <c r="Q46" s="27">
        <v>70</v>
      </c>
      <c r="R46" s="27">
        <v>72</v>
      </c>
      <c r="S46" s="27">
        <v>71</v>
      </c>
      <c r="T46" s="27">
        <v>68</v>
      </c>
      <c r="W46" s="27" t="s">
        <v>192</v>
      </c>
    </row>
    <row r="47" spans="1:23" x14ac:dyDescent="0.3">
      <c r="A47" s="27">
        <v>432</v>
      </c>
      <c r="B47" s="27" t="s">
        <v>193</v>
      </c>
      <c r="C47" s="27" t="s">
        <v>56</v>
      </c>
      <c r="D47" s="27" t="s">
        <v>57</v>
      </c>
      <c r="F47" s="27">
        <v>71.564718972783496</v>
      </c>
      <c r="G47" s="27">
        <v>73.310301302100797</v>
      </c>
      <c r="H47" s="27">
        <v>71</v>
      </c>
      <c r="W47" s="27" t="s">
        <v>194</v>
      </c>
    </row>
    <row r="48" spans="1:23" x14ac:dyDescent="0.3">
      <c r="A48" s="27">
        <v>432</v>
      </c>
      <c r="B48" s="27" t="s">
        <v>195</v>
      </c>
      <c r="C48" s="27" t="s">
        <v>56</v>
      </c>
      <c r="D48" s="27" t="s">
        <v>57</v>
      </c>
      <c r="E48" s="27">
        <v>17</v>
      </c>
      <c r="F48" s="27">
        <v>15</v>
      </c>
      <c r="G48" s="27">
        <v>14</v>
      </c>
      <c r="H48" s="27">
        <v>13</v>
      </c>
      <c r="K48" s="27">
        <v>14</v>
      </c>
      <c r="L48" s="27">
        <v>14</v>
      </c>
      <c r="M48" s="27">
        <v>13</v>
      </c>
      <c r="N48" s="27">
        <v>13</v>
      </c>
      <c r="Q48" s="27">
        <v>13</v>
      </c>
      <c r="R48" s="27">
        <v>14</v>
      </c>
      <c r="S48" s="27">
        <v>12</v>
      </c>
      <c r="T48" s="27">
        <v>13</v>
      </c>
      <c r="W48" s="27" t="s">
        <v>62</v>
      </c>
    </row>
    <row r="49" spans="1:23" x14ac:dyDescent="0.3">
      <c r="A49" s="27">
        <v>432</v>
      </c>
      <c r="B49" s="27" t="s">
        <v>196</v>
      </c>
      <c r="C49" s="27" t="s">
        <v>56</v>
      </c>
      <c r="D49" s="27" t="s">
        <v>57</v>
      </c>
      <c r="E49" s="27">
        <v>8.6</v>
      </c>
      <c r="F49" s="27">
        <v>6.6</v>
      </c>
      <c r="G49" s="27">
        <v>5.4</v>
      </c>
      <c r="H49" s="27">
        <v>8.3000000000000007</v>
      </c>
      <c r="K49" s="27">
        <v>13</v>
      </c>
      <c r="L49" s="27">
        <v>13</v>
      </c>
      <c r="M49" s="27">
        <v>13</v>
      </c>
      <c r="N49" s="27">
        <v>14</v>
      </c>
      <c r="Q49" s="27">
        <v>8.8000000000000007</v>
      </c>
      <c r="R49" s="27">
        <v>8.8000000000000007</v>
      </c>
      <c r="S49" s="27">
        <v>8</v>
      </c>
      <c r="T49" s="27">
        <v>8.6</v>
      </c>
      <c r="W49" s="27" t="s">
        <v>197</v>
      </c>
    </row>
    <row r="50" spans="1:23" x14ac:dyDescent="0.3">
      <c r="A50" s="27">
        <v>432</v>
      </c>
      <c r="B50" s="27" t="s">
        <v>198</v>
      </c>
      <c r="C50" s="27" t="s">
        <v>56</v>
      </c>
      <c r="D50" s="27" t="s">
        <v>57</v>
      </c>
      <c r="E50" s="27">
        <v>75</v>
      </c>
      <c r="F50" s="27">
        <v>75</v>
      </c>
      <c r="G50" s="27">
        <v>76</v>
      </c>
      <c r="H50" s="27">
        <v>75</v>
      </c>
      <c r="K50" s="27">
        <v>68</v>
      </c>
      <c r="L50" s="27">
        <v>72</v>
      </c>
      <c r="M50" s="27">
        <v>71</v>
      </c>
      <c r="N50" s="27">
        <v>69</v>
      </c>
      <c r="Q50" s="27">
        <v>70</v>
      </c>
      <c r="R50" s="27">
        <v>74</v>
      </c>
      <c r="S50" s="27">
        <v>74</v>
      </c>
      <c r="T50" s="27">
        <v>72</v>
      </c>
      <c r="W50" s="27" t="s">
        <v>199</v>
      </c>
    </row>
    <row r="51" spans="1:23" x14ac:dyDescent="0.3">
      <c r="A51" s="27">
        <v>432</v>
      </c>
      <c r="B51" s="27" t="s">
        <v>200</v>
      </c>
      <c r="C51" s="27" t="s">
        <v>56</v>
      </c>
      <c r="D51" s="27" t="s">
        <v>57</v>
      </c>
      <c r="E51" s="27" t="s">
        <v>201</v>
      </c>
      <c r="F51" s="27" t="s">
        <v>202</v>
      </c>
      <c r="G51" s="27" t="s">
        <v>203</v>
      </c>
      <c r="H51" s="27" t="s">
        <v>204</v>
      </c>
      <c r="W51" s="27" t="s">
        <v>205</v>
      </c>
    </row>
    <row r="52" spans="1:23" x14ac:dyDescent="0.3">
      <c r="A52" s="27">
        <v>432</v>
      </c>
      <c r="B52" s="27" t="s">
        <v>206</v>
      </c>
      <c r="C52" s="27" t="s">
        <v>56</v>
      </c>
      <c r="D52" s="27" t="s">
        <v>57</v>
      </c>
      <c r="E52" s="27" t="s">
        <v>207</v>
      </c>
      <c r="F52" s="27" t="s">
        <v>208</v>
      </c>
      <c r="G52" s="27" t="s">
        <v>209</v>
      </c>
      <c r="W52" s="27" t="s">
        <v>205</v>
      </c>
    </row>
    <row r="53" spans="1:23" x14ac:dyDescent="0.3">
      <c r="A53" s="27">
        <v>432</v>
      </c>
      <c r="B53" s="27" t="s">
        <v>210</v>
      </c>
      <c r="C53" s="27" t="s">
        <v>56</v>
      </c>
      <c r="D53" s="27" t="s">
        <v>57</v>
      </c>
      <c r="E53" s="27" t="s">
        <v>211</v>
      </c>
      <c r="G53" s="27" t="s">
        <v>212</v>
      </c>
      <c r="W53" s="27" t="s">
        <v>205</v>
      </c>
    </row>
    <row r="54" spans="1:23" x14ac:dyDescent="0.3">
      <c r="A54" s="27">
        <v>432</v>
      </c>
      <c r="B54" s="27" t="s">
        <v>213</v>
      </c>
      <c r="C54" s="27" t="s">
        <v>56</v>
      </c>
      <c r="D54" s="27" t="s">
        <v>57</v>
      </c>
      <c r="K54" s="27">
        <v>66</v>
      </c>
      <c r="L54" s="27">
        <v>72</v>
      </c>
      <c r="M54" s="27">
        <v>63</v>
      </c>
      <c r="N54" s="27">
        <v>63</v>
      </c>
      <c r="Q54" s="27">
        <v>69</v>
      </c>
      <c r="R54" s="27">
        <v>68</v>
      </c>
      <c r="S54" s="27">
        <v>69</v>
      </c>
      <c r="T54" s="27">
        <v>65</v>
      </c>
      <c r="W54" s="27" t="s">
        <v>214</v>
      </c>
    </row>
    <row r="55" spans="1:23" x14ac:dyDescent="0.3">
      <c r="A55" s="27">
        <v>432</v>
      </c>
      <c r="B55" s="27" t="s">
        <v>215</v>
      </c>
      <c r="C55" s="27" t="s">
        <v>56</v>
      </c>
      <c r="D55" s="27" t="s">
        <v>57</v>
      </c>
      <c r="F55" s="27">
        <v>68</v>
      </c>
      <c r="G55" s="27">
        <v>71</v>
      </c>
      <c r="H55" s="27">
        <v>62</v>
      </c>
      <c r="L55" s="27">
        <v>66</v>
      </c>
      <c r="M55" s="27">
        <v>65</v>
      </c>
      <c r="N55" s="27">
        <v>61</v>
      </c>
      <c r="R55" s="27">
        <v>71</v>
      </c>
      <c r="S55" s="27">
        <v>69</v>
      </c>
      <c r="T55" s="27">
        <v>65</v>
      </c>
      <c r="W55" s="27" t="s">
        <v>216</v>
      </c>
    </row>
    <row r="56" spans="1:23" x14ac:dyDescent="0.3">
      <c r="A56" s="27">
        <v>432</v>
      </c>
      <c r="B56" s="27" t="s">
        <v>217</v>
      </c>
      <c r="C56" s="27" t="s">
        <v>56</v>
      </c>
      <c r="D56" s="27" t="s">
        <v>57</v>
      </c>
      <c r="F56" s="27" t="s">
        <v>218</v>
      </c>
      <c r="G56" s="27" t="s">
        <v>219</v>
      </c>
      <c r="H56" s="27" t="s">
        <v>220</v>
      </c>
      <c r="W56" s="27" t="s">
        <v>205</v>
      </c>
    </row>
    <row r="57" spans="1:23" x14ac:dyDescent="0.3">
      <c r="A57" s="27">
        <v>432</v>
      </c>
      <c r="B57" s="27" t="s">
        <v>221</v>
      </c>
      <c r="C57" s="27" t="s">
        <v>56</v>
      </c>
      <c r="D57" s="27" t="s">
        <v>57</v>
      </c>
      <c r="F57" s="27" t="s">
        <v>222</v>
      </c>
      <c r="G57" s="27" t="s">
        <v>223</v>
      </c>
      <c r="H57" s="27" t="s">
        <v>224</v>
      </c>
      <c r="W57" s="27" t="s">
        <v>205</v>
      </c>
    </row>
    <row r="58" spans="1:23" x14ac:dyDescent="0.3">
      <c r="A58" s="27">
        <v>432</v>
      </c>
      <c r="B58" s="27" t="s">
        <v>225</v>
      </c>
      <c r="C58" s="27" t="s">
        <v>56</v>
      </c>
      <c r="D58" s="27" t="s">
        <v>57</v>
      </c>
      <c r="F58" s="27" t="s">
        <v>226</v>
      </c>
      <c r="G58" s="27" t="s">
        <v>227</v>
      </c>
      <c r="H58" s="27" t="s">
        <v>228</v>
      </c>
      <c r="W58" s="27" t="s">
        <v>205</v>
      </c>
    </row>
    <row r="59" spans="1:23" x14ac:dyDescent="0.3">
      <c r="A59" s="27">
        <v>432</v>
      </c>
      <c r="B59" s="27" t="s">
        <v>229</v>
      </c>
      <c r="C59" s="27" t="s">
        <v>230</v>
      </c>
      <c r="D59" s="27" t="s">
        <v>231</v>
      </c>
      <c r="E59" s="27">
        <v>4.5</v>
      </c>
      <c r="F59" s="27">
        <v>6.1</v>
      </c>
      <c r="G59" s="27">
        <v>4.9000000000000004</v>
      </c>
      <c r="H59" s="27">
        <v>5.8</v>
      </c>
      <c r="K59" s="27">
        <v>5.6</v>
      </c>
      <c r="L59" s="27">
        <v>5.5</v>
      </c>
      <c r="M59" s="27">
        <v>5.4</v>
      </c>
      <c r="N59" s="27">
        <v>6.1</v>
      </c>
      <c r="Q59" s="27">
        <v>5.4</v>
      </c>
      <c r="R59" s="27">
        <v>5.0999999999999996</v>
      </c>
      <c r="S59" s="27">
        <v>5.5</v>
      </c>
      <c r="T59" s="27">
        <v>5.8</v>
      </c>
      <c r="W59" s="27" t="s">
        <v>232</v>
      </c>
    </row>
    <row r="60" spans="1:23" x14ac:dyDescent="0.3">
      <c r="A60" s="27">
        <v>432</v>
      </c>
      <c r="B60" s="27" t="s">
        <v>233</v>
      </c>
      <c r="C60" s="27" t="s">
        <v>230</v>
      </c>
      <c r="D60" s="27" t="s">
        <v>231</v>
      </c>
      <c r="G60" s="27">
        <v>5.1615922288156799</v>
      </c>
      <c r="H60" s="27">
        <v>5.6</v>
      </c>
      <c r="W60" s="27" t="s">
        <v>234</v>
      </c>
    </row>
    <row r="61" spans="1:23" x14ac:dyDescent="0.3">
      <c r="A61" s="27">
        <v>432</v>
      </c>
      <c r="B61" s="27" t="s">
        <v>235</v>
      </c>
      <c r="C61" s="27" t="s">
        <v>236</v>
      </c>
      <c r="D61" s="27" t="s">
        <v>237</v>
      </c>
      <c r="G61" s="27">
        <v>0.3</v>
      </c>
      <c r="H61" s="27">
        <v>1.8</v>
      </c>
      <c r="K61" s="27">
        <v>0.9</v>
      </c>
      <c r="L61" s="27">
        <v>3.9</v>
      </c>
      <c r="M61" s="27">
        <v>3.6</v>
      </c>
      <c r="N61" s="27">
        <v>4.9000000000000004</v>
      </c>
      <c r="Q61" s="27">
        <v>0.6</v>
      </c>
      <c r="R61" s="27">
        <v>1.9</v>
      </c>
      <c r="S61" s="27">
        <v>1.8</v>
      </c>
      <c r="T61" s="27">
        <v>2.2999999999999998</v>
      </c>
      <c r="W61" s="27" t="s">
        <v>238</v>
      </c>
    </row>
    <row r="62" spans="1:23" x14ac:dyDescent="0.3">
      <c r="A62" s="27">
        <v>432</v>
      </c>
      <c r="B62" s="27" t="s">
        <v>239</v>
      </c>
      <c r="C62" s="27" t="s">
        <v>236</v>
      </c>
      <c r="D62" s="27" t="s">
        <v>237</v>
      </c>
      <c r="G62" s="27">
        <v>0.30816640986132499</v>
      </c>
      <c r="H62" s="27">
        <v>1.1000000000000001</v>
      </c>
      <c r="W62" s="27" t="s">
        <v>240</v>
      </c>
    </row>
    <row r="63" spans="1:23" x14ac:dyDescent="0.3">
      <c r="A63" s="27">
        <v>432</v>
      </c>
      <c r="B63" s="27" t="s">
        <v>241</v>
      </c>
      <c r="C63" s="27" t="s">
        <v>242</v>
      </c>
      <c r="D63" s="27" t="s">
        <v>57</v>
      </c>
      <c r="E63" s="27">
        <v>84</v>
      </c>
      <c r="F63" s="27">
        <v>79</v>
      </c>
      <c r="G63" s="27">
        <v>82</v>
      </c>
      <c r="H63" s="27">
        <v>71</v>
      </c>
      <c r="K63" s="27">
        <v>71</v>
      </c>
      <c r="L63" s="27">
        <v>71</v>
      </c>
      <c r="M63" s="27">
        <v>70</v>
      </c>
      <c r="N63" s="27">
        <v>68</v>
      </c>
      <c r="Q63" s="27">
        <v>83</v>
      </c>
      <c r="R63" s="27">
        <v>83</v>
      </c>
      <c r="S63" s="27">
        <v>81</v>
      </c>
      <c r="T63" s="27">
        <v>80</v>
      </c>
      <c r="W63" s="27" t="s">
        <v>243</v>
      </c>
    </row>
    <row r="64" spans="1:23" x14ac:dyDescent="0.3">
      <c r="A64" s="27">
        <v>432</v>
      </c>
      <c r="B64" s="27" t="s">
        <v>244</v>
      </c>
      <c r="C64" s="27" t="s">
        <v>242</v>
      </c>
      <c r="D64" s="27" t="s">
        <v>57</v>
      </c>
      <c r="E64" s="27">
        <v>98</v>
      </c>
      <c r="F64" s="27">
        <v>97</v>
      </c>
      <c r="G64" s="27">
        <v>95</v>
      </c>
      <c r="H64" s="27">
        <v>100</v>
      </c>
      <c r="K64" s="27">
        <v>94</v>
      </c>
      <c r="L64" s="27">
        <v>94</v>
      </c>
      <c r="M64" s="27">
        <v>96</v>
      </c>
      <c r="N64" s="27">
        <v>94</v>
      </c>
      <c r="Q64" s="27">
        <v>96</v>
      </c>
      <c r="R64" s="27">
        <v>96</v>
      </c>
      <c r="S64" s="27">
        <v>97</v>
      </c>
      <c r="T64" s="27">
        <v>97</v>
      </c>
      <c r="W64" s="27" t="s">
        <v>245</v>
      </c>
    </row>
    <row r="65" spans="1:23" x14ac:dyDescent="0.3">
      <c r="A65" s="27">
        <v>432</v>
      </c>
      <c r="B65" s="27" t="s">
        <v>246</v>
      </c>
      <c r="C65" s="27" t="s">
        <v>242</v>
      </c>
      <c r="D65" s="27" t="s">
        <v>57</v>
      </c>
      <c r="E65" s="27">
        <v>0</v>
      </c>
      <c r="F65" s="27">
        <v>0</v>
      </c>
      <c r="G65" s="27">
        <v>0</v>
      </c>
      <c r="H65" s="27">
        <v>0</v>
      </c>
      <c r="K65" s="27">
        <v>91</v>
      </c>
      <c r="L65" s="27">
        <v>94</v>
      </c>
      <c r="M65" s="27">
        <v>93</v>
      </c>
      <c r="N65" s="27">
        <v>93</v>
      </c>
      <c r="Q65" s="27">
        <v>90</v>
      </c>
      <c r="R65" s="27">
        <v>94</v>
      </c>
      <c r="S65" s="27">
        <v>95</v>
      </c>
      <c r="T65" s="27">
        <v>92</v>
      </c>
      <c r="W65" s="27" t="s">
        <v>247</v>
      </c>
    </row>
    <row r="66" spans="1:23" x14ac:dyDescent="0.3">
      <c r="A66" s="27">
        <v>432</v>
      </c>
      <c r="B66" s="27" t="s">
        <v>248</v>
      </c>
      <c r="C66" s="27" t="s">
        <v>242</v>
      </c>
      <c r="D66" s="27" t="s">
        <v>57</v>
      </c>
      <c r="E66" s="27">
        <v>0</v>
      </c>
      <c r="F66" s="27">
        <v>0</v>
      </c>
      <c r="G66" s="27">
        <v>0</v>
      </c>
      <c r="H66" s="27">
        <v>0</v>
      </c>
      <c r="K66" s="27">
        <v>84</v>
      </c>
      <c r="L66" s="27">
        <v>91</v>
      </c>
      <c r="M66" s="27">
        <v>92</v>
      </c>
      <c r="N66" s="27">
        <v>98</v>
      </c>
      <c r="Q66" s="27">
        <v>90</v>
      </c>
      <c r="R66" s="27">
        <v>97</v>
      </c>
      <c r="S66" s="27">
        <v>93</v>
      </c>
      <c r="T66" s="27">
        <v>96</v>
      </c>
      <c r="W66" s="27" t="s">
        <v>249</v>
      </c>
    </row>
    <row r="67" spans="1:23" x14ac:dyDescent="0.3">
      <c r="A67" s="27">
        <v>432</v>
      </c>
      <c r="B67" s="27" t="s">
        <v>250</v>
      </c>
      <c r="C67" s="27" t="s">
        <v>242</v>
      </c>
      <c r="D67" s="27" t="s">
        <v>57</v>
      </c>
      <c r="E67" s="27">
        <v>0</v>
      </c>
      <c r="F67" s="27">
        <v>0</v>
      </c>
      <c r="G67" s="27">
        <v>0</v>
      </c>
      <c r="H67" s="27">
        <v>0</v>
      </c>
      <c r="K67" s="27">
        <v>59</v>
      </c>
      <c r="L67" s="27">
        <v>79</v>
      </c>
      <c r="M67" s="27">
        <v>68</v>
      </c>
      <c r="N67" s="27">
        <v>82</v>
      </c>
      <c r="Q67" s="27">
        <v>70</v>
      </c>
      <c r="R67" s="27">
        <v>71</v>
      </c>
      <c r="S67" s="27">
        <v>63</v>
      </c>
      <c r="T67" s="27">
        <v>80</v>
      </c>
      <c r="W67" s="27" t="s">
        <v>251</v>
      </c>
    </row>
    <row r="68" spans="1:23" x14ac:dyDescent="0.3">
      <c r="A68" s="27">
        <v>432</v>
      </c>
      <c r="B68" s="27" t="s">
        <v>252</v>
      </c>
      <c r="C68" s="27" t="s">
        <v>242</v>
      </c>
      <c r="D68" s="27" t="s">
        <v>57</v>
      </c>
      <c r="E68" s="27">
        <v>0</v>
      </c>
      <c r="F68" s="27">
        <v>0</v>
      </c>
      <c r="G68" s="27">
        <v>0</v>
      </c>
      <c r="H68" s="27">
        <v>0</v>
      </c>
      <c r="K68" s="27">
        <v>83</v>
      </c>
      <c r="L68" s="27">
        <v>87</v>
      </c>
      <c r="M68" s="27">
        <v>87</v>
      </c>
      <c r="N68" s="27">
        <v>96</v>
      </c>
      <c r="Q68" s="27">
        <v>84</v>
      </c>
      <c r="R68" s="27">
        <v>92</v>
      </c>
      <c r="S68" s="27">
        <v>88</v>
      </c>
      <c r="T68" s="27">
        <v>76</v>
      </c>
      <c r="W68" s="27" t="s">
        <v>253</v>
      </c>
    </row>
    <row r="69" spans="1:23" x14ac:dyDescent="0.3">
      <c r="A69" s="27">
        <v>432</v>
      </c>
      <c r="B69" s="27" t="s">
        <v>254</v>
      </c>
      <c r="C69" s="27" t="s">
        <v>242</v>
      </c>
      <c r="D69" s="27" t="s">
        <v>57</v>
      </c>
      <c r="E69" s="27">
        <v>0</v>
      </c>
      <c r="F69" s="27">
        <v>0</v>
      </c>
      <c r="G69" s="27">
        <v>0</v>
      </c>
      <c r="H69" s="27">
        <v>0</v>
      </c>
      <c r="K69" s="27">
        <v>73</v>
      </c>
      <c r="L69" s="27">
        <v>75</v>
      </c>
      <c r="M69" s="27">
        <v>71</v>
      </c>
      <c r="N69" s="27">
        <v>100</v>
      </c>
      <c r="Q69" s="27">
        <v>76</v>
      </c>
      <c r="R69" s="27">
        <v>77</v>
      </c>
      <c r="S69" s="27">
        <v>74</v>
      </c>
      <c r="T69" s="27">
        <v>91</v>
      </c>
      <c r="W69" s="27" t="s">
        <v>253</v>
      </c>
    </row>
    <row r="70" spans="1:23" x14ac:dyDescent="0.3">
      <c r="A70" s="27">
        <v>432</v>
      </c>
      <c r="B70" s="27" t="s">
        <v>255</v>
      </c>
      <c r="C70" s="27" t="s">
        <v>242</v>
      </c>
      <c r="D70" s="27" t="s">
        <v>57</v>
      </c>
      <c r="E70" s="27">
        <v>0</v>
      </c>
      <c r="F70" s="27">
        <v>0</v>
      </c>
      <c r="G70" s="27">
        <v>0</v>
      </c>
      <c r="H70" s="27">
        <v>0</v>
      </c>
      <c r="K70" s="27">
        <v>77</v>
      </c>
      <c r="L70" s="27">
        <v>80</v>
      </c>
      <c r="M70" s="27">
        <v>83</v>
      </c>
      <c r="N70" s="27">
        <v>100</v>
      </c>
      <c r="Q70" s="27">
        <v>78</v>
      </c>
      <c r="R70" s="27">
        <v>82</v>
      </c>
      <c r="S70" s="27">
        <v>82</v>
      </c>
      <c r="T70" s="27">
        <v>94</v>
      </c>
      <c r="W70" s="27" t="s">
        <v>256</v>
      </c>
    </row>
    <row r="71" spans="1:23" x14ac:dyDescent="0.3">
      <c r="A71" s="27">
        <v>432</v>
      </c>
      <c r="B71" s="27" t="s">
        <v>257</v>
      </c>
      <c r="C71" s="27" t="s">
        <v>242</v>
      </c>
      <c r="D71" s="27" t="s">
        <v>57</v>
      </c>
      <c r="E71" s="27">
        <v>0</v>
      </c>
      <c r="F71" s="27">
        <v>0</v>
      </c>
      <c r="G71" s="27">
        <v>0</v>
      </c>
      <c r="H71" s="27">
        <v>0</v>
      </c>
      <c r="W71" s="27" t="s">
        <v>258</v>
      </c>
    </row>
    <row r="72" spans="1:23" x14ac:dyDescent="0.3">
      <c r="A72" s="27">
        <v>432</v>
      </c>
      <c r="B72" s="27" t="s">
        <v>259</v>
      </c>
      <c r="C72" s="27" t="s">
        <v>242</v>
      </c>
      <c r="D72" s="27" t="s">
        <v>57</v>
      </c>
      <c r="E72" s="27">
        <v>0</v>
      </c>
      <c r="F72" s="27">
        <v>0</v>
      </c>
      <c r="G72" s="27">
        <v>0</v>
      </c>
      <c r="H72" s="27">
        <v>0</v>
      </c>
      <c r="K72" s="27">
        <v>35</v>
      </c>
      <c r="L72" s="27">
        <v>45</v>
      </c>
      <c r="M72" s="27">
        <v>39</v>
      </c>
      <c r="N72" s="27">
        <v>65</v>
      </c>
      <c r="Q72" s="27">
        <v>51</v>
      </c>
      <c r="R72" s="27">
        <v>47</v>
      </c>
      <c r="S72" s="27">
        <v>39</v>
      </c>
      <c r="T72" s="27">
        <v>51</v>
      </c>
      <c r="W72" s="27" t="s">
        <v>258</v>
      </c>
    </row>
    <row r="73" spans="1:23" x14ac:dyDescent="0.3">
      <c r="A73" s="27">
        <v>432</v>
      </c>
      <c r="B73" s="27" t="s">
        <v>260</v>
      </c>
      <c r="C73" s="27" t="s">
        <v>242</v>
      </c>
      <c r="D73" s="27" t="s">
        <v>57</v>
      </c>
      <c r="E73" s="27">
        <v>0</v>
      </c>
      <c r="F73" s="27">
        <v>0</v>
      </c>
      <c r="G73" s="27">
        <v>0</v>
      </c>
      <c r="H73" s="27">
        <v>0</v>
      </c>
      <c r="W73" s="27" t="s">
        <v>256</v>
      </c>
    </row>
    <row r="74" spans="1:23" x14ac:dyDescent="0.3">
      <c r="A74" s="27">
        <v>432</v>
      </c>
      <c r="B74" s="27" t="s">
        <v>261</v>
      </c>
      <c r="C74" s="27" t="s">
        <v>262</v>
      </c>
      <c r="D74" s="27" t="s">
        <v>237</v>
      </c>
      <c r="E74" s="27">
        <v>0</v>
      </c>
      <c r="F74" s="27">
        <v>0.4</v>
      </c>
      <c r="G74" s="27">
        <v>0.9</v>
      </c>
      <c r="H74" s="27">
        <v>1.3</v>
      </c>
      <c r="K74" s="27">
        <v>0.3</v>
      </c>
      <c r="L74" s="27">
        <v>0.9</v>
      </c>
      <c r="M74" s="27">
        <v>0.6</v>
      </c>
      <c r="N74" s="27">
        <v>0.8</v>
      </c>
      <c r="Q74" s="27">
        <v>0.2</v>
      </c>
      <c r="R74" s="27">
        <v>0.4</v>
      </c>
      <c r="S74" s="27">
        <v>0.4</v>
      </c>
      <c r="T74" s="27">
        <v>0.5</v>
      </c>
      <c r="W74" s="27" t="s">
        <v>263</v>
      </c>
    </row>
    <row r="75" spans="1:23" x14ac:dyDescent="0.3">
      <c r="A75" s="27">
        <v>432</v>
      </c>
      <c r="B75" s="27" t="s">
        <v>264</v>
      </c>
      <c r="C75" s="27" t="s">
        <v>265</v>
      </c>
      <c r="D75" s="27" t="s">
        <v>43</v>
      </c>
      <c r="E75" s="27">
        <v>20</v>
      </c>
      <c r="F75" s="27">
        <v>23</v>
      </c>
      <c r="G75" s="27">
        <v>24</v>
      </c>
      <c r="H75" s="27">
        <v>25</v>
      </c>
      <c r="K75" s="27">
        <v>27</v>
      </c>
      <c r="L75" s="27">
        <v>28</v>
      </c>
      <c r="M75" s="27">
        <v>28</v>
      </c>
      <c r="N75" s="27">
        <v>28</v>
      </c>
      <c r="Q75" s="27">
        <v>26</v>
      </c>
      <c r="R75" s="27">
        <v>26</v>
      </c>
      <c r="S75" s="27">
        <v>26</v>
      </c>
      <c r="T75" s="27">
        <v>26</v>
      </c>
      <c r="W75" s="27" t="s">
        <v>266</v>
      </c>
    </row>
    <row r="76" spans="1:23" x14ac:dyDescent="0.3">
      <c r="A76" s="27">
        <v>432</v>
      </c>
      <c r="B76" s="27" t="s">
        <v>267</v>
      </c>
      <c r="C76" s="27" t="s">
        <v>265</v>
      </c>
      <c r="D76" s="27" t="s">
        <v>43</v>
      </c>
      <c r="E76" s="27">
        <v>0</v>
      </c>
      <c r="F76" s="27">
        <v>0.6</v>
      </c>
      <c r="G76" s="27">
        <v>0.6</v>
      </c>
      <c r="H76" s="27">
        <v>0</v>
      </c>
      <c r="K76" s="27">
        <v>0.1</v>
      </c>
      <c r="L76" s="27">
        <v>0.1</v>
      </c>
      <c r="M76" s="27">
        <v>0.1</v>
      </c>
      <c r="N76" s="27">
        <v>0</v>
      </c>
      <c r="Q76" s="27">
        <v>0.1</v>
      </c>
      <c r="R76" s="27">
        <v>0.1</v>
      </c>
      <c r="S76" s="27">
        <v>0.1</v>
      </c>
      <c r="T76" s="27">
        <v>0.1</v>
      </c>
      <c r="W76" s="27" t="s">
        <v>268</v>
      </c>
    </row>
    <row r="77" spans="1:23" x14ac:dyDescent="0.3">
      <c r="A77" s="27">
        <v>432</v>
      </c>
      <c r="B77" s="27" t="s">
        <v>269</v>
      </c>
      <c r="C77" s="27" t="s">
        <v>265</v>
      </c>
      <c r="D77" s="27" t="s">
        <v>43</v>
      </c>
      <c r="E77" s="27">
        <v>15</v>
      </c>
      <c r="F77" s="27">
        <v>23</v>
      </c>
      <c r="G77" s="27">
        <v>19</v>
      </c>
      <c r="H77" s="27">
        <v>16</v>
      </c>
      <c r="K77" s="27">
        <v>25</v>
      </c>
      <c r="L77" s="27">
        <v>26</v>
      </c>
      <c r="M77" s="27">
        <v>26</v>
      </c>
      <c r="N77" s="27">
        <v>24</v>
      </c>
      <c r="Q77" s="27">
        <v>19</v>
      </c>
      <c r="R77" s="27">
        <v>19</v>
      </c>
      <c r="S77" s="27">
        <v>19</v>
      </c>
      <c r="T77" s="27">
        <v>18</v>
      </c>
      <c r="W77" s="27" t="s">
        <v>270</v>
      </c>
    </row>
    <row r="78" spans="1:23" x14ac:dyDescent="0.3">
      <c r="A78" s="27">
        <v>432</v>
      </c>
      <c r="B78" s="27" t="s">
        <v>271</v>
      </c>
      <c r="C78" s="27" t="s">
        <v>265</v>
      </c>
      <c r="D78" s="27" t="s">
        <v>43</v>
      </c>
      <c r="E78" s="27">
        <v>14</v>
      </c>
      <c r="F78" s="27">
        <v>18</v>
      </c>
      <c r="G78" s="27">
        <v>29</v>
      </c>
      <c r="H78" s="27">
        <v>28</v>
      </c>
      <c r="K78" s="27">
        <v>16</v>
      </c>
      <c r="L78" s="27">
        <v>15</v>
      </c>
      <c r="M78" s="27">
        <v>16</v>
      </c>
      <c r="N78" s="27">
        <v>16</v>
      </c>
      <c r="Q78" s="27">
        <v>13</v>
      </c>
      <c r="R78" s="27">
        <v>13</v>
      </c>
      <c r="S78" s="27">
        <v>13</v>
      </c>
      <c r="T78" s="27">
        <v>13</v>
      </c>
      <c r="W78" s="27" t="s">
        <v>272</v>
      </c>
    </row>
    <row r="79" spans="1:23" x14ac:dyDescent="0.3">
      <c r="A79" s="27">
        <v>432</v>
      </c>
      <c r="B79" s="27" t="s">
        <v>273</v>
      </c>
      <c r="C79" s="27" t="s">
        <v>265</v>
      </c>
      <c r="D79" s="27" t="s">
        <v>43</v>
      </c>
      <c r="E79" s="27">
        <v>22</v>
      </c>
      <c r="F79" s="27">
        <v>23</v>
      </c>
      <c r="G79" s="27">
        <v>23</v>
      </c>
      <c r="H79" s="27">
        <v>26</v>
      </c>
      <c r="K79" s="27">
        <v>28</v>
      </c>
      <c r="L79" s="27">
        <v>26</v>
      </c>
      <c r="M79" s="27">
        <v>27</v>
      </c>
      <c r="N79" s="27">
        <v>26</v>
      </c>
      <c r="Q79" s="27">
        <v>25</v>
      </c>
      <c r="R79" s="27">
        <v>25</v>
      </c>
      <c r="S79" s="27">
        <v>25</v>
      </c>
      <c r="T79" s="27">
        <v>25</v>
      </c>
      <c r="W79" s="27" t="s">
        <v>274</v>
      </c>
    </row>
    <row r="80" spans="1:23" x14ac:dyDescent="0.3">
      <c r="A80" s="27">
        <v>432</v>
      </c>
      <c r="B80" s="27" t="s">
        <v>275</v>
      </c>
      <c r="C80" s="27" t="s">
        <v>265</v>
      </c>
      <c r="D80" s="27" t="s">
        <v>43</v>
      </c>
      <c r="E80" s="27">
        <v>0.6</v>
      </c>
      <c r="F80" s="27">
        <v>0</v>
      </c>
      <c r="G80" s="27">
        <v>0.6</v>
      </c>
      <c r="H80" s="27">
        <v>0</v>
      </c>
      <c r="K80" s="27">
        <v>0.1</v>
      </c>
      <c r="L80" s="27">
        <v>0.1</v>
      </c>
      <c r="M80" s="27">
        <v>0.1</v>
      </c>
      <c r="N80" s="27">
        <v>0.2</v>
      </c>
      <c r="Q80" s="27">
        <v>0.1</v>
      </c>
      <c r="R80" s="27">
        <v>0.1</v>
      </c>
      <c r="S80" s="27">
        <v>0.2</v>
      </c>
      <c r="T80" s="27">
        <v>0.2</v>
      </c>
      <c r="W80" s="27" t="s">
        <v>276</v>
      </c>
    </row>
    <row r="81" spans="1:23" x14ac:dyDescent="0.3">
      <c r="A81" s="27">
        <v>432</v>
      </c>
      <c r="B81" s="27" t="s">
        <v>277</v>
      </c>
      <c r="C81" s="27" t="s">
        <v>265</v>
      </c>
      <c r="D81" s="27" t="s">
        <v>43</v>
      </c>
      <c r="E81" s="27">
        <v>0</v>
      </c>
      <c r="F81" s="27">
        <v>0</v>
      </c>
      <c r="G81" s="27">
        <v>0.6</v>
      </c>
      <c r="H81" s="27">
        <v>0</v>
      </c>
      <c r="K81" s="27">
        <v>0.7</v>
      </c>
      <c r="L81" s="27">
        <v>0.8</v>
      </c>
      <c r="M81" s="27">
        <v>0.9</v>
      </c>
      <c r="N81" s="27">
        <v>0.9</v>
      </c>
      <c r="Q81" s="27">
        <v>0.4</v>
      </c>
      <c r="R81" s="27">
        <v>0.4</v>
      </c>
      <c r="S81" s="27">
        <v>0.5</v>
      </c>
      <c r="T81" s="27">
        <v>0.4</v>
      </c>
      <c r="W81" s="27" t="s">
        <v>278</v>
      </c>
    </row>
    <row r="82" spans="1:23" x14ac:dyDescent="0.3">
      <c r="A82" s="27">
        <v>432</v>
      </c>
      <c r="B82" s="27" t="s">
        <v>279</v>
      </c>
      <c r="C82" s="27" t="s">
        <v>280</v>
      </c>
      <c r="D82" s="27" t="s">
        <v>237</v>
      </c>
      <c r="E82" s="27">
        <v>50</v>
      </c>
      <c r="F82" s="27">
        <v>51</v>
      </c>
      <c r="G82" s="27">
        <v>51</v>
      </c>
      <c r="H82" s="27">
        <v>51</v>
      </c>
      <c r="K82" s="27">
        <v>52</v>
      </c>
      <c r="L82" s="27">
        <v>52</v>
      </c>
      <c r="M82" s="27">
        <v>52</v>
      </c>
      <c r="N82" s="27">
        <v>51</v>
      </c>
      <c r="Q82" s="27">
        <v>52</v>
      </c>
      <c r="R82" s="27">
        <v>52</v>
      </c>
      <c r="S82" s="27">
        <v>52</v>
      </c>
      <c r="T82" s="27">
        <v>52</v>
      </c>
      <c r="W82" s="27" t="s">
        <v>281</v>
      </c>
    </row>
    <row r="83" spans="1:23" x14ac:dyDescent="0.3">
      <c r="A83" s="27">
        <v>432</v>
      </c>
      <c r="B83" s="27" t="s">
        <v>282</v>
      </c>
      <c r="C83" s="27" t="s">
        <v>280</v>
      </c>
      <c r="D83" s="27" t="s">
        <v>237</v>
      </c>
      <c r="E83" s="27">
        <v>50</v>
      </c>
      <c r="F83" s="27">
        <v>49</v>
      </c>
      <c r="G83" s="27">
        <v>49</v>
      </c>
      <c r="H83" s="27">
        <v>49</v>
      </c>
      <c r="K83" s="27">
        <v>48</v>
      </c>
      <c r="L83" s="27">
        <v>48</v>
      </c>
      <c r="M83" s="27">
        <v>48</v>
      </c>
      <c r="N83" s="27">
        <v>49</v>
      </c>
      <c r="Q83" s="27">
        <v>48</v>
      </c>
      <c r="R83" s="27">
        <v>48</v>
      </c>
      <c r="S83" s="27">
        <v>48</v>
      </c>
      <c r="T83" s="27">
        <v>48</v>
      </c>
      <c r="W83" s="27" t="s">
        <v>283</v>
      </c>
    </row>
    <row r="84" spans="1:23" x14ac:dyDescent="0.3">
      <c r="A84" s="27">
        <v>432</v>
      </c>
      <c r="B84" s="27" t="s">
        <v>284</v>
      </c>
      <c r="C84" s="27" t="s">
        <v>280</v>
      </c>
      <c r="D84" s="27" t="s">
        <v>237</v>
      </c>
      <c r="E84" s="27">
        <v>95</v>
      </c>
      <c r="F84" s="27">
        <v>95</v>
      </c>
      <c r="G84" s="27">
        <v>94</v>
      </c>
      <c r="H84" s="27">
        <v>96</v>
      </c>
      <c r="K84" s="27">
        <v>93</v>
      </c>
      <c r="L84" s="27">
        <v>93</v>
      </c>
      <c r="M84" s="27">
        <v>93</v>
      </c>
      <c r="N84" s="27">
        <v>93</v>
      </c>
      <c r="Q84" s="27">
        <v>95</v>
      </c>
      <c r="R84" s="27">
        <v>95</v>
      </c>
      <c r="S84" s="27">
        <v>95</v>
      </c>
      <c r="T84" s="27">
        <v>95</v>
      </c>
      <c r="W84" s="27" t="s">
        <v>285</v>
      </c>
    </row>
    <row r="85" spans="1:23" x14ac:dyDescent="0.3">
      <c r="A85" s="27">
        <v>432</v>
      </c>
      <c r="B85" s="27" t="s">
        <v>286</v>
      </c>
      <c r="C85" s="27" t="s">
        <v>280</v>
      </c>
      <c r="D85" s="27" t="s">
        <v>237</v>
      </c>
      <c r="E85" s="27">
        <v>-1.4</v>
      </c>
      <c r="F85" s="27">
        <v>-1.8</v>
      </c>
      <c r="G85" s="27">
        <v>-0.5</v>
      </c>
      <c r="H85" s="27">
        <v>-0.1</v>
      </c>
      <c r="K85" s="27">
        <v>1</v>
      </c>
      <c r="L85" s="27">
        <v>0.6</v>
      </c>
      <c r="M85" s="27">
        <v>0.6</v>
      </c>
      <c r="N85" s="27">
        <v>0.4</v>
      </c>
      <c r="Q85" s="27">
        <v>1.1000000000000001</v>
      </c>
      <c r="R85" s="27">
        <v>1.1000000000000001</v>
      </c>
      <c r="S85" s="27">
        <v>0.8</v>
      </c>
      <c r="T85" s="27">
        <v>0.8</v>
      </c>
      <c r="W85" s="27" t="s">
        <v>287</v>
      </c>
    </row>
    <row r="86" spans="1:23" x14ac:dyDescent="0.3">
      <c r="A86" s="27">
        <v>432</v>
      </c>
      <c r="B86" s="27" t="s">
        <v>288</v>
      </c>
      <c r="C86" s="27" t="s">
        <v>289</v>
      </c>
      <c r="D86" s="27" t="s">
        <v>231</v>
      </c>
      <c r="E86" s="27">
        <v>86</v>
      </c>
      <c r="F86" s="27">
        <v>87</v>
      </c>
      <c r="G86" s="27">
        <v>86</v>
      </c>
      <c r="H86" s="27">
        <v>84</v>
      </c>
      <c r="K86" s="27">
        <v>79</v>
      </c>
      <c r="L86" s="27">
        <v>79</v>
      </c>
      <c r="M86" s="27">
        <v>79</v>
      </c>
      <c r="N86" s="27">
        <v>79</v>
      </c>
      <c r="Q86" s="27">
        <v>80</v>
      </c>
      <c r="R86" s="27">
        <v>81</v>
      </c>
      <c r="S86" s="27">
        <v>81</v>
      </c>
      <c r="T86" s="27">
        <v>81</v>
      </c>
      <c r="W86" s="27" t="s">
        <v>290</v>
      </c>
    </row>
    <row r="87" spans="1:23" x14ac:dyDescent="0.3">
      <c r="A87" s="27">
        <v>432</v>
      </c>
      <c r="B87" s="27" t="s">
        <v>291</v>
      </c>
      <c r="C87" s="27" t="s">
        <v>289</v>
      </c>
      <c r="D87" s="27" t="s">
        <v>231</v>
      </c>
      <c r="E87" s="27">
        <v>41</v>
      </c>
      <c r="F87" s="27">
        <v>41</v>
      </c>
      <c r="G87" s="27">
        <v>40</v>
      </c>
      <c r="H87" s="27">
        <v>40</v>
      </c>
      <c r="K87" s="27">
        <v>41</v>
      </c>
      <c r="L87" s="27">
        <v>41</v>
      </c>
      <c r="M87" s="27">
        <v>41</v>
      </c>
      <c r="N87" s="27">
        <v>41</v>
      </c>
      <c r="Q87" s="27">
        <v>42</v>
      </c>
      <c r="R87" s="27">
        <v>42</v>
      </c>
      <c r="S87" s="27">
        <v>42</v>
      </c>
      <c r="T87" s="27">
        <v>42</v>
      </c>
      <c r="W87" s="27" t="s">
        <v>292</v>
      </c>
    </row>
    <row r="88" spans="1:23" x14ac:dyDescent="0.3">
      <c r="A88" s="27">
        <v>432</v>
      </c>
      <c r="B88" s="27" t="s">
        <v>293</v>
      </c>
      <c r="C88" s="27" t="s">
        <v>289</v>
      </c>
      <c r="D88" s="27" t="s">
        <v>231</v>
      </c>
      <c r="E88" s="27">
        <v>13</v>
      </c>
      <c r="F88" s="27">
        <v>12</v>
      </c>
      <c r="G88" s="27">
        <v>12</v>
      </c>
      <c r="H88" s="27">
        <v>13</v>
      </c>
      <c r="K88" s="27">
        <v>13</v>
      </c>
      <c r="L88" s="27">
        <v>14</v>
      </c>
      <c r="M88" s="27">
        <v>13</v>
      </c>
      <c r="N88" s="27">
        <v>14</v>
      </c>
      <c r="Q88" s="27">
        <v>15</v>
      </c>
      <c r="R88" s="27">
        <v>15</v>
      </c>
      <c r="S88" s="27">
        <v>15</v>
      </c>
      <c r="T88" s="27">
        <v>15</v>
      </c>
      <c r="W88" s="27" t="s">
        <v>294</v>
      </c>
    </row>
    <row r="89" spans="1:23" x14ac:dyDescent="0.3">
      <c r="A89" s="27">
        <v>432</v>
      </c>
      <c r="B89" s="27" t="s">
        <v>295</v>
      </c>
      <c r="C89" s="27" t="s">
        <v>289</v>
      </c>
      <c r="D89" s="27" t="s">
        <v>231</v>
      </c>
      <c r="E89" s="27">
        <v>30</v>
      </c>
      <c r="F89" s="27">
        <v>31</v>
      </c>
      <c r="G89" s="27">
        <v>34</v>
      </c>
      <c r="H89" s="27">
        <v>21</v>
      </c>
      <c r="K89" s="27">
        <v>30</v>
      </c>
      <c r="L89" s="27">
        <v>27</v>
      </c>
      <c r="M89" s="27">
        <v>27</v>
      </c>
      <c r="N89" s="27">
        <v>25</v>
      </c>
      <c r="Q89" s="27">
        <v>25</v>
      </c>
      <c r="R89" s="27">
        <v>24</v>
      </c>
      <c r="S89" s="27">
        <v>23</v>
      </c>
      <c r="T89" s="27">
        <v>21</v>
      </c>
      <c r="W89" s="27" t="s">
        <v>296</v>
      </c>
    </row>
    <row r="90" spans="1:23" x14ac:dyDescent="0.3">
      <c r="A90" s="27">
        <v>432</v>
      </c>
      <c r="B90" s="27" t="s">
        <v>297</v>
      </c>
      <c r="C90" s="27" t="s">
        <v>289</v>
      </c>
      <c r="D90" s="27" t="s">
        <v>231</v>
      </c>
      <c r="E90" s="27">
        <v>22</v>
      </c>
      <c r="F90" s="27">
        <v>19</v>
      </c>
      <c r="G90" s="27">
        <v>20</v>
      </c>
      <c r="H90" s="27">
        <v>20</v>
      </c>
      <c r="K90" s="27">
        <v>27</v>
      </c>
      <c r="L90" s="27">
        <v>27</v>
      </c>
      <c r="M90" s="27">
        <v>26</v>
      </c>
      <c r="N90" s="27">
        <v>25</v>
      </c>
      <c r="Q90" s="27">
        <v>29</v>
      </c>
      <c r="R90" s="27">
        <v>28</v>
      </c>
      <c r="S90" s="27">
        <v>28</v>
      </c>
      <c r="T90" s="27">
        <v>27</v>
      </c>
      <c r="W90" s="27" t="s">
        <v>298</v>
      </c>
    </row>
    <row r="91" spans="1:23" x14ac:dyDescent="0.3">
      <c r="A91" s="27">
        <v>432</v>
      </c>
      <c r="B91" s="27" t="s">
        <v>299</v>
      </c>
      <c r="C91" s="27" t="s">
        <v>289</v>
      </c>
      <c r="D91" s="27" t="s">
        <v>231</v>
      </c>
      <c r="E91" s="27">
        <v>70</v>
      </c>
      <c r="F91" s="27">
        <v>70</v>
      </c>
      <c r="G91" s="27">
        <v>70</v>
      </c>
      <c r="H91" s="27">
        <v>67</v>
      </c>
      <c r="K91" s="27">
        <v>65</v>
      </c>
      <c r="L91" s="27">
        <v>65</v>
      </c>
      <c r="M91" s="27">
        <v>65</v>
      </c>
      <c r="N91" s="27">
        <v>64</v>
      </c>
      <c r="Q91" s="27">
        <v>66</v>
      </c>
      <c r="R91" s="27">
        <v>66</v>
      </c>
      <c r="S91" s="27">
        <v>66</v>
      </c>
      <c r="T91" s="27">
        <v>66</v>
      </c>
      <c r="W91" s="27" t="s">
        <v>300</v>
      </c>
    </row>
    <row r="92" spans="1:23" x14ac:dyDescent="0.3">
      <c r="A92" s="27">
        <v>432</v>
      </c>
      <c r="B92" s="27" t="s">
        <v>301</v>
      </c>
      <c r="C92" s="27" t="s">
        <v>289</v>
      </c>
      <c r="D92" s="27" t="s">
        <v>231</v>
      </c>
      <c r="E92" s="27">
        <v>30</v>
      </c>
      <c r="F92" s="27">
        <v>30</v>
      </c>
      <c r="G92" s="27">
        <v>30</v>
      </c>
      <c r="H92" s="27">
        <v>33</v>
      </c>
      <c r="K92" s="27">
        <v>35</v>
      </c>
      <c r="L92" s="27">
        <v>35</v>
      </c>
      <c r="M92" s="27">
        <v>35</v>
      </c>
      <c r="N92" s="27">
        <v>36</v>
      </c>
      <c r="Q92" s="27">
        <v>34</v>
      </c>
      <c r="R92" s="27">
        <v>34</v>
      </c>
      <c r="S92" s="27">
        <v>34</v>
      </c>
      <c r="T92" s="27">
        <v>34</v>
      </c>
      <c r="W92" s="27" t="s">
        <v>302</v>
      </c>
    </row>
    <row r="93" spans="1:23" x14ac:dyDescent="0.3">
      <c r="A93" s="27">
        <v>432</v>
      </c>
      <c r="B93" s="27" t="s">
        <v>303</v>
      </c>
      <c r="C93" s="27" t="s">
        <v>304</v>
      </c>
      <c r="D93" s="27" t="s">
        <v>43</v>
      </c>
      <c r="E93" s="27">
        <v>18</v>
      </c>
      <c r="F93" s="27">
        <v>15</v>
      </c>
      <c r="G93" s="27">
        <v>12</v>
      </c>
      <c r="H93" s="27">
        <v>16</v>
      </c>
      <c r="K93" s="27">
        <v>16</v>
      </c>
      <c r="L93" s="27">
        <v>14</v>
      </c>
      <c r="M93" s="27">
        <v>14</v>
      </c>
      <c r="N93" s="27">
        <v>15</v>
      </c>
      <c r="Q93" s="27">
        <v>12</v>
      </c>
      <c r="R93" s="27">
        <v>10</v>
      </c>
      <c r="S93" s="27">
        <v>10</v>
      </c>
      <c r="T93" s="27">
        <v>11</v>
      </c>
      <c r="W93" s="27" t="s">
        <v>305</v>
      </c>
    </row>
    <row r="94" spans="1:23" x14ac:dyDescent="0.3">
      <c r="A94" s="27">
        <v>432</v>
      </c>
      <c r="B94" s="27" t="s">
        <v>306</v>
      </c>
      <c r="C94" s="27" t="s">
        <v>304</v>
      </c>
      <c r="D94" s="27" t="s">
        <v>43</v>
      </c>
      <c r="G94" s="27">
        <v>14.9267728733506</v>
      </c>
      <c r="H94" s="27">
        <v>14</v>
      </c>
      <c r="W94" s="27" t="s">
        <v>307</v>
      </c>
    </row>
    <row r="95" spans="1:23" x14ac:dyDescent="0.3">
      <c r="A95" s="27">
        <v>432</v>
      </c>
      <c r="B95" s="27" t="s">
        <v>308</v>
      </c>
      <c r="C95" s="27" t="s">
        <v>304</v>
      </c>
      <c r="D95" s="27" t="s">
        <v>43</v>
      </c>
      <c r="E95" s="27">
        <v>12</v>
      </c>
      <c r="F95" s="27">
        <v>11</v>
      </c>
      <c r="G95" s="27">
        <v>10</v>
      </c>
      <c r="H95" s="27">
        <v>13</v>
      </c>
      <c r="K95" s="27">
        <v>14</v>
      </c>
      <c r="L95" s="27">
        <v>11</v>
      </c>
      <c r="M95" s="27">
        <v>12</v>
      </c>
      <c r="N95" s="27">
        <v>13</v>
      </c>
      <c r="Q95" s="27">
        <v>9.5</v>
      </c>
      <c r="R95" s="27">
        <v>8.1</v>
      </c>
      <c r="S95" s="27">
        <v>8.3000000000000007</v>
      </c>
      <c r="T95" s="27">
        <v>8.6999999999999993</v>
      </c>
      <c r="W95" s="27" t="s">
        <v>309</v>
      </c>
    </row>
    <row r="96" spans="1:23" x14ac:dyDescent="0.3">
      <c r="A96" s="27">
        <v>432</v>
      </c>
      <c r="B96" s="27" t="s">
        <v>310</v>
      </c>
      <c r="C96" s="27" t="s">
        <v>304</v>
      </c>
      <c r="D96" s="27" t="s">
        <v>43</v>
      </c>
      <c r="E96" s="27">
        <v>24</v>
      </c>
      <c r="F96" s="27">
        <v>19</v>
      </c>
      <c r="G96" s="27">
        <v>13</v>
      </c>
      <c r="H96" s="27">
        <v>20</v>
      </c>
      <c r="K96" s="27">
        <v>19</v>
      </c>
      <c r="L96" s="27">
        <v>16</v>
      </c>
      <c r="M96" s="27">
        <v>16</v>
      </c>
      <c r="N96" s="27">
        <v>18</v>
      </c>
      <c r="Q96" s="27">
        <v>14</v>
      </c>
      <c r="R96" s="27">
        <v>12</v>
      </c>
      <c r="S96" s="27">
        <v>12</v>
      </c>
      <c r="T96" s="27">
        <v>13</v>
      </c>
      <c r="W96" s="27" t="s">
        <v>311</v>
      </c>
    </row>
    <row r="97" spans="1:23" x14ac:dyDescent="0.3">
      <c r="A97" s="27">
        <v>432</v>
      </c>
      <c r="B97" s="27" t="s">
        <v>312</v>
      </c>
      <c r="C97" s="27" t="s">
        <v>304</v>
      </c>
      <c r="D97" s="27" t="s">
        <v>43</v>
      </c>
      <c r="E97" s="27">
        <v>86</v>
      </c>
      <c r="F97" s="27">
        <v>85</v>
      </c>
      <c r="G97" s="27">
        <v>78</v>
      </c>
      <c r="H97" s="27">
        <v>84</v>
      </c>
      <c r="K97" s="27">
        <v>70</v>
      </c>
      <c r="L97" s="27">
        <v>71</v>
      </c>
      <c r="M97" s="27">
        <v>69</v>
      </c>
      <c r="N97" s="27">
        <v>71</v>
      </c>
      <c r="Q97" s="27">
        <v>66</v>
      </c>
      <c r="R97" s="27">
        <v>67</v>
      </c>
      <c r="S97" s="27">
        <v>66</v>
      </c>
      <c r="T97" s="27">
        <v>66</v>
      </c>
      <c r="W97" s="27" t="s">
        <v>313</v>
      </c>
    </row>
    <row r="98" spans="1:23" x14ac:dyDescent="0.3">
      <c r="A98" s="27">
        <v>432</v>
      </c>
      <c r="B98" s="27" t="s">
        <v>15</v>
      </c>
      <c r="C98" s="27" t="s">
        <v>304</v>
      </c>
      <c r="D98" s="27" t="s">
        <v>43</v>
      </c>
      <c r="E98" s="27">
        <v>15</v>
      </c>
      <c r="F98" s="27">
        <v>12</v>
      </c>
      <c r="G98" s="27">
        <v>8.8000000000000007</v>
      </c>
      <c r="H98" s="27">
        <v>13</v>
      </c>
      <c r="K98" s="27">
        <v>12</v>
      </c>
      <c r="L98" s="27">
        <v>10</v>
      </c>
      <c r="M98" s="27">
        <v>10</v>
      </c>
      <c r="N98" s="27">
        <v>11</v>
      </c>
      <c r="Q98" s="27">
        <v>8.1</v>
      </c>
      <c r="R98" s="27">
        <v>7</v>
      </c>
      <c r="S98" s="27">
        <v>6.9</v>
      </c>
      <c r="T98" s="27">
        <v>7.4</v>
      </c>
      <c r="W98" s="27" t="s">
        <v>314</v>
      </c>
    </row>
    <row r="99" spans="1:23" x14ac:dyDescent="0.3">
      <c r="A99" s="27">
        <v>432</v>
      </c>
      <c r="B99" s="27" t="s">
        <v>315</v>
      </c>
      <c r="C99" s="27" t="s">
        <v>304</v>
      </c>
      <c r="D99" s="27" t="s">
        <v>43</v>
      </c>
      <c r="E99" s="27">
        <v>56</v>
      </c>
      <c r="F99" s="27">
        <v>17</v>
      </c>
      <c r="G99" s="27">
        <v>18</v>
      </c>
      <c r="H99" s="27">
        <v>22</v>
      </c>
      <c r="K99" s="27">
        <v>24</v>
      </c>
      <c r="L99" s="27">
        <v>20</v>
      </c>
      <c r="M99" s="27">
        <v>21</v>
      </c>
      <c r="N99" s="27">
        <v>23</v>
      </c>
      <c r="Q99" s="27">
        <v>17</v>
      </c>
      <c r="R99" s="27">
        <v>14</v>
      </c>
      <c r="S99" s="27">
        <v>16</v>
      </c>
      <c r="T99" s="27">
        <v>16</v>
      </c>
      <c r="W99" s="27" t="s">
        <v>316</v>
      </c>
    </row>
    <row r="100" spans="1:23" x14ac:dyDescent="0.3">
      <c r="A100" s="27">
        <v>432</v>
      </c>
      <c r="B100" s="27" t="s">
        <v>317</v>
      </c>
      <c r="C100" s="27" t="s">
        <v>304</v>
      </c>
      <c r="D100" s="27" t="s">
        <v>43</v>
      </c>
      <c r="E100" s="27">
        <v>11</v>
      </c>
      <c r="F100" s="27">
        <v>16</v>
      </c>
      <c r="G100" s="27">
        <v>22</v>
      </c>
      <c r="H100" s="27">
        <v>18</v>
      </c>
      <c r="K100" s="27">
        <v>18</v>
      </c>
      <c r="L100" s="27">
        <v>18</v>
      </c>
      <c r="M100" s="27">
        <v>20</v>
      </c>
      <c r="N100" s="27">
        <v>18</v>
      </c>
      <c r="Q100" s="27">
        <v>16</v>
      </c>
      <c r="R100" s="27">
        <v>16</v>
      </c>
      <c r="S100" s="27">
        <v>17</v>
      </c>
      <c r="T100" s="27">
        <v>16</v>
      </c>
      <c r="W100" s="27" t="s">
        <v>318</v>
      </c>
    </row>
    <row r="101" spans="1:23" x14ac:dyDescent="0.3">
      <c r="A101" s="27">
        <v>432</v>
      </c>
      <c r="B101" s="27" t="s">
        <v>319</v>
      </c>
      <c r="C101" s="27" t="s">
        <v>320</v>
      </c>
      <c r="D101" s="27" t="s">
        <v>40</v>
      </c>
      <c r="E101" s="27">
        <v>68.139679999999998</v>
      </c>
      <c r="F101" s="27">
        <v>69.517080000000007</v>
      </c>
      <c r="G101" s="27">
        <v>71.646850000000001</v>
      </c>
      <c r="H101" s="27">
        <v>73</v>
      </c>
      <c r="W101" s="27" t="s">
        <v>321</v>
      </c>
    </row>
    <row r="102" spans="1:23" x14ac:dyDescent="0.3">
      <c r="A102" s="27">
        <v>432</v>
      </c>
      <c r="B102" s="27" t="s">
        <v>322</v>
      </c>
      <c r="C102" s="27" t="s">
        <v>320</v>
      </c>
      <c r="D102" s="27" t="s">
        <v>40</v>
      </c>
      <c r="E102" s="27">
        <v>65.140469999999993</v>
      </c>
      <c r="F102" s="27">
        <v>65.206599999999995</v>
      </c>
      <c r="G102" s="27">
        <v>69.063299999999998</v>
      </c>
      <c r="H102" s="27">
        <v>70</v>
      </c>
      <c r="W102" s="27" t="s">
        <v>323</v>
      </c>
    </row>
    <row r="103" spans="1:23" x14ac:dyDescent="0.3">
      <c r="A103" s="27">
        <v>432</v>
      </c>
      <c r="B103" s="27" t="s">
        <v>324</v>
      </c>
      <c r="C103" s="27" t="s">
        <v>320</v>
      </c>
      <c r="D103" s="27" t="s">
        <v>40</v>
      </c>
      <c r="E103" s="27">
        <v>56.140470000000001</v>
      </c>
      <c r="F103" s="27">
        <v>56.706600000000002</v>
      </c>
      <c r="G103" s="27">
        <v>59.063299999999998</v>
      </c>
      <c r="H103" s="27">
        <v>59</v>
      </c>
      <c r="W103" s="27" t="s">
        <v>325</v>
      </c>
    </row>
    <row r="104" spans="1:23" x14ac:dyDescent="0.3">
      <c r="A104" s="27">
        <v>432</v>
      </c>
      <c r="B104" s="27" t="s">
        <v>326</v>
      </c>
      <c r="C104" s="27" t="s">
        <v>320</v>
      </c>
      <c r="D104" s="27" t="s">
        <v>40</v>
      </c>
      <c r="G104" s="27">
        <v>1</v>
      </c>
      <c r="H104" s="27">
        <v>1</v>
      </c>
      <c r="W104" s="27" t="s">
        <v>327</v>
      </c>
    </row>
    <row r="105" spans="1:23" x14ac:dyDescent="0.3">
      <c r="A105" s="27">
        <v>432</v>
      </c>
      <c r="B105" s="27" t="s">
        <v>328</v>
      </c>
      <c r="C105" s="27" t="s">
        <v>320</v>
      </c>
      <c r="D105" s="27" t="s">
        <v>40</v>
      </c>
      <c r="E105" s="27">
        <v>6</v>
      </c>
      <c r="F105" s="27">
        <v>6</v>
      </c>
      <c r="G105" s="27">
        <v>6</v>
      </c>
      <c r="H105" s="27">
        <v>7.5</v>
      </c>
      <c r="W105" s="27" t="s">
        <v>329</v>
      </c>
    </row>
    <row r="106" spans="1:23" x14ac:dyDescent="0.3">
      <c r="A106" s="27">
        <v>432</v>
      </c>
      <c r="B106" s="27" t="s">
        <v>330</v>
      </c>
      <c r="C106" s="27" t="s">
        <v>320</v>
      </c>
      <c r="D106" s="27" t="s">
        <v>40</v>
      </c>
      <c r="E106" s="27">
        <v>3</v>
      </c>
      <c r="F106" s="27">
        <v>2.5</v>
      </c>
      <c r="G106" s="27">
        <v>3</v>
      </c>
      <c r="H106" s="27">
        <v>3</v>
      </c>
      <c r="W106" s="27" t="s">
        <v>331</v>
      </c>
    </row>
    <row r="107" spans="1:23" x14ac:dyDescent="0.3">
      <c r="A107" s="27">
        <v>432</v>
      </c>
      <c r="B107" s="27" t="s">
        <v>332</v>
      </c>
      <c r="C107" s="27" t="s">
        <v>320</v>
      </c>
      <c r="D107" s="27" t="s">
        <v>40</v>
      </c>
      <c r="E107" s="27">
        <v>0</v>
      </c>
      <c r="F107" s="27">
        <v>0</v>
      </c>
      <c r="G107" s="27">
        <v>0</v>
      </c>
      <c r="H107" s="27">
        <v>0</v>
      </c>
      <c r="W107" s="27" t="s">
        <v>333</v>
      </c>
    </row>
    <row r="108" spans="1:23" x14ac:dyDescent="0.3">
      <c r="A108" s="27">
        <v>432</v>
      </c>
      <c r="B108" s="27" t="s">
        <v>334</v>
      </c>
      <c r="C108" s="27" t="s">
        <v>320</v>
      </c>
      <c r="D108" s="27" t="s">
        <v>40</v>
      </c>
      <c r="E108" s="27">
        <v>0</v>
      </c>
      <c r="F108" s="27">
        <v>0</v>
      </c>
      <c r="G108" s="27">
        <v>0</v>
      </c>
      <c r="H108" s="27">
        <v>0</v>
      </c>
      <c r="W108" s="27" t="s">
        <v>335</v>
      </c>
    </row>
    <row r="109" spans="1:23" x14ac:dyDescent="0.3">
      <c r="A109" s="27">
        <v>432</v>
      </c>
      <c r="B109" s="27" t="s">
        <v>336</v>
      </c>
      <c r="C109" s="27" t="s">
        <v>320</v>
      </c>
      <c r="D109" s="27" t="s">
        <v>40</v>
      </c>
      <c r="E109" s="27">
        <v>2.9992100000000099</v>
      </c>
      <c r="F109" s="27">
        <v>4.3104800000000099</v>
      </c>
      <c r="G109" s="27">
        <v>2.5835499999999998</v>
      </c>
      <c r="H109" s="27">
        <v>2.5</v>
      </c>
      <c r="W109" s="27" t="s">
        <v>337</v>
      </c>
    </row>
    <row r="110" spans="1:23" x14ac:dyDescent="0.3">
      <c r="A110" s="27">
        <v>432</v>
      </c>
      <c r="B110" s="27" t="s">
        <v>338</v>
      </c>
      <c r="C110" s="27" t="s">
        <v>320</v>
      </c>
      <c r="D110" s="27" t="s">
        <v>40</v>
      </c>
      <c r="E110" s="27">
        <v>31</v>
      </c>
      <c r="F110" s="27">
        <v>27</v>
      </c>
      <c r="G110" s="27">
        <v>28</v>
      </c>
      <c r="H110" s="27">
        <v>35</v>
      </c>
      <c r="W110" s="27" t="s">
        <v>339</v>
      </c>
    </row>
    <row r="111" spans="1:23" x14ac:dyDescent="0.3">
      <c r="A111" s="27">
        <v>432</v>
      </c>
      <c r="B111" s="27" t="s">
        <v>340</v>
      </c>
      <c r="C111" s="27" t="s">
        <v>320</v>
      </c>
      <c r="D111" s="27" t="s">
        <v>40</v>
      </c>
      <c r="E111" s="27">
        <v>42</v>
      </c>
      <c r="F111" s="27">
        <v>50</v>
      </c>
      <c r="G111" s="27">
        <v>52</v>
      </c>
      <c r="H111" s="27">
        <v>40</v>
      </c>
      <c r="W111" s="27" t="s">
        <v>341</v>
      </c>
    </row>
    <row r="112" spans="1:23" x14ac:dyDescent="0.3">
      <c r="A112" s="27">
        <v>432</v>
      </c>
      <c r="B112" s="27" t="s">
        <v>342</v>
      </c>
      <c r="C112" s="27" t="s">
        <v>343</v>
      </c>
      <c r="D112" s="27" t="s">
        <v>43</v>
      </c>
      <c r="E112" s="27">
        <v>36</v>
      </c>
      <c r="F112" s="27">
        <v>35</v>
      </c>
      <c r="G112" s="27">
        <v>28</v>
      </c>
      <c r="H112" s="27">
        <v>29</v>
      </c>
      <c r="K112" s="27">
        <v>38</v>
      </c>
      <c r="L112" s="27">
        <v>36</v>
      </c>
      <c r="M112" s="27">
        <v>35</v>
      </c>
      <c r="N112" s="27">
        <v>35</v>
      </c>
      <c r="Q112" s="27">
        <v>25</v>
      </c>
      <c r="R112" s="27">
        <v>24</v>
      </c>
      <c r="S112" s="27">
        <v>23</v>
      </c>
      <c r="T112" s="27">
        <v>23</v>
      </c>
      <c r="W112" s="27" t="s">
        <v>344</v>
      </c>
    </row>
    <row r="113" spans="1:23" x14ac:dyDescent="0.3">
      <c r="A113" s="27">
        <v>432</v>
      </c>
      <c r="B113" s="27" t="s">
        <v>345</v>
      </c>
      <c r="C113" s="27" t="s">
        <v>343</v>
      </c>
      <c r="D113" s="27" t="s">
        <v>43</v>
      </c>
      <c r="E113" s="27">
        <v>8.4</v>
      </c>
      <c r="F113" s="27">
        <v>6.9</v>
      </c>
      <c r="G113" s="27">
        <v>5.6</v>
      </c>
      <c r="H113" s="27">
        <v>4.0999999999999996</v>
      </c>
      <c r="K113" s="27">
        <v>11</v>
      </c>
      <c r="L113" s="27">
        <v>10</v>
      </c>
      <c r="M113" s="27">
        <v>9.5</v>
      </c>
      <c r="N113" s="27">
        <v>9.4</v>
      </c>
      <c r="Q113" s="27">
        <v>5.7</v>
      </c>
      <c r="R113" s="27">
        <v>5.3</v>
      </c>
      <c r="S113" s="27">
        <v>4.9000000000000004</v>
      </c>
      <c r="T113" s="27">
        <v>4.8</v>
      </c>
      <c r="W113" s="27" t="s">
        <v>346</v>
      </c>
    </row>
    <row r="114" spans="1:23" x14ac:dyDescent="0.3">
      <c r="A114" s="27">
        <v>432</v>
      </c>
      <c r="B114" s="27" t="s">
        <v>347</v>
      </c>
      <c r="C114" s="27" t="s">
        <v>343</v>
      </c>
      <c r="D114" s="27" t="s">
        <v>43</v>
      </c>
      <c r="E114" s="27">
        <v>6.1</v>
      </c>
      <c r="F114" s="27">
        <v>5.4</v>
      </c>
      <c r="G114" s="27">
        <v>5.0999999999999996</v>
      </c>
      <c r="H114" s="27">
        <v>3.7</v>
      </c>
      <c r="K114" s="27">
        <v>9.4</v>
      </c>
      <c r="L114" s="27">
        <v>9</v>
      </c>
      <c r="M114" s="27">
        <v>8.5</v>
      </c>
      <c r="N114" s="27">
        <v>8.4</v>
      </c>
      <c r="Q114" s="27">
        <v>4.7</v>
      </c>
      <c r="R114" s="27">
        <v>4.5</v>
      </c>
      <c r="S114" s="27">
        <v>4.0999999999999996</v>
      </c>
      <c r="T114" s="27">
        <v>4</v>
      </c>
      <c r="W114" s="27" t="s">
        <v>348</v>
      </c>
    </row>
    <row r="115" spans="1:23" x14ac:dyDescent="0.3">
      <c r="A115" s="27">
        <v>432</v>
      </c>
      <c r="B115" s="27" t="s">
        <v>349</v>
      </c>
      <c r="C115" s="27" t="s">
        <v>343</v>
      </c>
      <c r="D115" s="27" t="s">
        <v>43</v>
      </c>
      <c r="E115" s="27">
        <v>11</v>
      </c>
      <c r="F115" s="27">
        <v>8.4</v>
      </c>
      <c r="G115" s="27">
        <v>6.2</v>
      </c>
      <c r="H115" s="27">
        <v>4.5</v>
      </c>
      <c r="K115" s="27">
        <v>12</v>
      </c>
      <c r="L115" s="27">
        <v>11</v>
      </c>
      <c r="M115" s="27">
        <v>11</v>
      </c>
      <c r="N115" s="27">
        <v>11</v>
      </c>
      <c r="Q115" s="27">
        <v>6.6</v>
      </c>
      <c r="R115" s="27">
        <v>6.2</v>
      </c>
      <c r="S115" s="27">
        <v>5.8</v>
      </c>
      <c r="T115" s="27">
        <v>5.7</v>
      </c>
      <c r="W115" s="27" t="s">
        <v>350</v>
      </c>
    </row>
    <row r="116" spans="1:23" x14ac:dyDescent="0.3">
      <c r="A116" s="27">
        <v>432</v>
      </c>
      <c r="B116" s="27" t="s">
        <v>351</v>
      </c>
      <c r="C116" s="27" t="s">
        <v>343</v>
      </c>
      <c r="D116" s="27" t="s">
        <v>43</v>
      </c>
      <c r="E116" s="27">
        <v>0.4</v>
      </c>
      <c r="F116" s="27">
        <v>0.4</v>
      </c>
      <c r="G116" s="27">
        <v>0.3</v>
      </c>
      <c r="H116" s="27">
        <v>0.3</v>
      </c>
      <c r="K116" s="27">
        <v>0.5</v>
      </c>
      <c r="L116" s="27">
        <v>0.5</v>
      </c>
      <c r="M116" s="27">
        <v>0.4</v>
      </c>
      <c r="N116" s="27">
        <v>0.4</v>
      </c>
      <c r="Q116" s="27">
        <v>0.3</v>
      </c>
      <c r="R116" s="27">
        <v>0.3</v>
      </c>
      <c r="S116" s="27">
        <v>0.3</v>
      </c>
      <c r="T116" s="27">
        <v>0.3</v>
      </c>
      <c r="W116" s="27" t="s">
        <v>352</v>
      </c>
    </row>
    <row r="117" spans="1:23" x14ac:dyDescent="0.3">
      <c r="A117" s="27">
        <v>432</v>
      </c>
      <c r="B117" s="27" t="s">
        <v>353</v>
      </c>
      <c r="C117" s="27" t="s">
        <v>343</v>
      </c>
      <c r="D117" s="27" t="s">
        <v>43</v>
      </c>
      <c r="E117" s="27">
        <v>0</v>
      </c>
      <c r="F117" s="27">
        <v>0</v>
      </c>
      <c r="G117" s="27">
        <v>0</v>
      </c>
      <c r="H117" s="27">
        <v>0</v>
      </c>
      <c r="K117" s="27">
        <v>0.1</v>
      </c>
      <c r="L117" s="27">
        <v>0.1</v>
      </c>
      <c r="M117" s="27">
        <v>0.1</v>
      </c>
      <c r="N117" s="27">
        <v>0.1</v>
      </c>
      <c r="Q117" s="27">
        <v>-0.1</v>
      </c>
      <c r="R117" s="27">
        <v>-0.1</v>
      </c>
      <c r="S117" s="27">
        <v>-0.1</v>
      </c>
      <c r="T117" s="27">
        <v>-0.1</v>
      </c>
      <c r="W117" s="27" t="s">
        <v>354</v>
      </c>
    </row>
    <row r="118" spans="1:23" x14ac:dyDescent="0.3">
      <c r="A118" s="27">
        <v>432</v>
      </c>
      <c r="B118" s="27" t="s">
        <v>355</v>
      </c>
      <c r="C118" s="27" t="s">
        <v>343</v>
      </c>
      <c r="D118" s="27" t="s">
        <v>43</v>
      </c>
      <c r="E118" s="27">
        <v>0</v>
      </c>
      <c r="F118" s="27">
        <v>2</v>
      </c>
      <c r="G118" s="27">
        <v>1</v>
      </c>
      <c r="H118" s="27">
        <v>5.0999999999999996</v>
      </c>
      <c r="K118" s="27">
        <v>2.1</v>
      </c>
      <c r="L118" s="27">
        <v>1.8</v>
      </c>
      <c r="M118" s="27">
        <v>1.6</v>
      </c>
      <c r="N118" s="27">
        <v>2.1</v>
      </c>
      <c r="Q118" s="27">
        <v>1.4</v>
      </c>
      <c r="R118" s="27">
        <v>1.4</v>
      </c>
      <c r="S118" s="27">
        <v>1.3</v>
      </c>
      <c r="T118" s="27">
        <v>1.6</v>
      </c>
      <c r="W118" s="27" t="s">
        <v>356</v>
      </c>
    </row>
    <row r="119" spans="1:23" x14ac:dyDescent="0.3">
      <c r="A119" s="27">
        <v>432</v>
      </c>
      <c r="B119" s="27" t="s">
        <v>357</v>
      </c>
      <c r="C119" s="27" t="s">
        <v>343</v>
      </c>
      <c r="D119" s="27" t="s">
        <v>43</v>
      </c>
      <c r="E119" s="27">
        <v>0</v>
      </c>
      <c r="F119" s="27">
        <v>1.2</v>
      </c>
      <c r="G119" s="27">
        <v>1.2</v>
      </c>
      <c r="H119" s="27">
        <v>4</v>
      </c>
      <c r="K119" s="27">
        <v>1.7</v>
      </c>
      <c r="L119" s="27">
        <v>1.6</v>
      </c>
      <c r="M119" s="27">
        <v>1.5</v>
      </c>
      <c r="N119" s="27">
        <v>1.5</v>
      </c>
      <c r="Q119" s="27">
        <v>1.2</v>
      </c>
      <c r="R119" s="27">
        <v>1.1000000000000001</v>
      </c>
      <c r="S119" s="27">
        <v>1.2</v>
      </c>
      <c r="T119" s="27">
        <v>1.1000000000000001</v>
      </c>
      <c r="W119" s="27" t="s">
        <v>358</v>
      </c>
    </row>
    <row r="120" spans="1:23" x14ac:dyDescent="0.3">
      <c r="A120" s="27">
        <v>432</v>
      </c>
      <c r="B120" s="27" t="s">
        <v>359</v>
      </c>
      <c r="C120" s="27" t="s">
        <v>343</v>
      </c>
      <c r="D120" s="27" t="s">
        <v>43</v>
      </c>
      <c r="E120" s="27">
        <v>0</v>
      </c>
      <c r="F120" s="27">
        <v>2.9</v>
      </c>
      <c r="G120" s="27">
        <v>0.7</v>
      </c>
      <c r="H120" s="27">
        <v>3.7</v>
      </c>
      <c r="K120" s="27">
        <v>2.6</v>
      </c>
      <c r="L120" s="27">
        <v>2</v>
      </c>
      <c r="M120" s="27">
        <v>1.8</v>
      </c>
      <c r="N120" s="27">
        <v>2</v>
      </c>
      <c r="Q120" s="27">
        <v>1.7</v>
      </c>
      <c r="R120" s="27">
        <v>1.6</v>
      </c>
      <c r="S120" s="27">
        <v>1.5</v>
      </c>
      <c r="T120" s="27">
        <v>1.6</v>
      </c>
      <c r="W120" s="27" t="s">
        <v>360</v>
      </c>
    </row>
    <row r="121" spans="1:23" x14ac:dyDescent="0.3">
      <c r="A121" s="27">
        <v>432</v>
      </c>
      <c r="B121" s="27" t="s">
        <v>361</v>
      </c>
      <c r="C121" s="27" t="s">
        <v>362</v>
      </c>
      <c r="D121" s="27" t="s">
        <v>40</v>
      </c>
      <c r="G121" s="27" t="s">
        <v>363</v>
      </c>
      <c r="H121" s="27" t="s">
        <v>363</v>
      </c>
      <c r="W121" s="27" t="s">
        <v>364</v>
      </c>
    </row>
    <row r="122" spans="1:23" x14ac:dyDescent="0.3">
      <c r="A122" s="27">
        <v>432</v>
      </c>
      <c r="B122" s="27" t="s">
        <v>365</v>
      </c>
      <c r="C122" s="27" t="s">
        <v>362</v>
      </c>
      <c r="D122" s="27" t="s">
        <v>40</v>
      </c>
      <c r="E122" s="27" t="s">
        <v>366</v>
      </c>
      <c r="F122" s="27" t="s">
        <v>366</v>
      </c>
      <c r="G122" s="27" t="s">
        <v>366</v>
      </c>
      <c r="H122" s="27" t="s">
        <v>366</v>
      </c>
      <c r="W122" s="27" t="s">
        <v>367</v>
      </c>
    </row>
    <row r="123" spans="1:23" x14ac:dyDescent="0.3">
      <c r="A123" s="27">
        <v>432</v>
      </c>
      <c r="B123" s="27" t="s">
        <v>1</v>
      </c>
      <c r="C123" s="27" t="s">
        <v>362</v>
      </c>
      <c r="D123" s="27" t="s">
        <v>40</v>
      </c>
      <c r="E123" s="27" t="s">
        <v>368</v>
      </c>
      <c r="F123" s="27" t="s">
        <v>368</v>
      </c>
      <c r="G123" s="27" t="s">
        <v>368</v>
      </c>
      <c r="H123" s="27" t="s">
        <v>368</v>
      </c>
      <c r="W123" s="27" t="s">
        <v>369</v>
      </c>
    </row>
    <row r="124" spans="1:23" x14ac:dyDescent="0.3">
      <c r="A124" s="27">
        <v>432</v>
      </c>
      <c r="B124" s="27" t="s">
        <v>2</v>
      </c>
      <c r="C124" s="27" t="s">
        <v>362</v>
      </c>
      <c r="D124" s="27" t="s">
        <v>40</v>
      </c>
      <c r="E124" s="27" t="s">
        <v>370</v>
      </c>
      <c r="F124" s="27" t="s">
        <v>370</v>
      </c>
      <c r="G124" s="27" t="s">
        <v>370</v>
      </c>
      <c r="H124" s="27" t="s">
        <v>370</v>
      </c>
      <c r="W124" s="27" t="s">
        <v>371</v>
      </c>
    </row>
    <row r="125" spans="1:23" x14ac:dyDescent="0.3">
      <c r="A125" s="27">
        <v>432</v>
      </c>
      <c r="B125" s="27" t="s">
        <v>372</v>
      </c>
      <c r="C125" s="27" t="s">
        <v>362</v>
      </c>
      <c r="D125" s="27" t="s">
        <v>40</v>
      </c>
      <c r="E125" s="27">
        <v>0.74947021973532701</v>
      </c>
      <c r="F125" s="27">
        <v>0.74947021973532701</v>
      </c>
      <c r="G125" s="27">
        <v>0.71229554399999995</v>
      </c>
      <c r="H125" s="27">
        <v>0.4</v>
      </c>
      <c r="W125" s="27" t="s">
        <v>373</v>
      </c>
    </row>
    <row r="126" spans="1:23" x14ac:dyDescent="0.3">
      <c r="A126" s="27">
        <v>432</v>
      </c>
      <c r="B126" s="27" t="s">
        <v>374</v>
      </c>
      <c r="C126" s="27" t="s">
        <v>362</v>
      </c>
      <c r="D126" s="27" t="s">
        <v>40</v>
      </c>
      <c r="G126" s="27" t="s">
        <v>366</v>
      </c>
      <c r="H126" s="27" t="s">
        <v>366</v>
      </c>
      <c r="W126" s="27" t="s">
        <v>375</v>
      </c>
    </row>
    <row r="127" spans="1:23" x14ac:dyDescent="0.3">
      <c r="A127" s="27">
        <v>432</v>
      </c>
      <c r="B127" s="27" t="s">
        <v>376</v>
      </c>
      <c r="C127" s="27" t="s">
        <v>362</v>
      </c>
      <c r="D127" s="27" t="s">
        <v>40</v>
      </c>
      <c r="G127" s="27" t="s">
        <v>366</v>
      </c>
      <c r="H127" s="27" t="s">
        <v>366</v>
      </c>
      <c r="W127" s="27" t="s">
        <v>377</v>
      </c>
    </row>
    <row r="128" spans="1:23" x14ac:dyDescent="0.3">
      <c r="A128" s="27">
        <v>432</v>
      </c>
      <c r="B128" s="27" t="s">
        <v>378</v>
      </c>
      <c r="C128" s="27" t="s">
        <v>362</v>
      </c>
      <c r="D128" s="27" t="s">
        <v>40</v>
      </c>
      <c r="G128" s="27" t="s">
        <v>366</v>
      </c>
      <c r="H128" s="27" t="s">
        <v>366</v>
      </c>
      <c r="W128" s="27" t="s">
        <v>379</v>
      </c>
    </row>
    <row r="129" spans="1:23" x14ac:dyDescent="0.3">
      <c r="A129" s="27">
        <v>432</v>
      </c>
      <c r="B129" s="27" t="s">
        <v>380</v>
      </c>
      <c r="C129" s="27" t="s">
        <v>381</v>
      </c>
      <c r="D129" s="27" t="s">
        <v>231</v>
      </c>
      <c r="G129" s="27">
        <v>3</v>
      </c>
      <c r="H129" s="27">
        <v>3</v>
      </c>
      <c r="M129" s="27">
        <v>2.2999999999999998</v>
      </c>
      <c r="S129" s="27">
        <v>2.1</v>
      </c>
      <c r="W129" s="27" t="s">
        <v>382</v>
      </c>
    </row>
    <row r="130" spans="1:23" x14ac:dyDescent="0.3">
      <c r="A130" s="27">
        <v>432</v>
      </c>
      <c r="B130" s="27" t="s">
        <v>383</v>
      </c>
      <c r="C130" s="27" t="s">
        <v>381</v>
      </c>
      <c r="D130" s="27" t="s">
        <v>231</v>
      </c>
      <c r="E130" s="27">
        <v>82</v>
      </c>
      <c r="F130" s="27">
        <v>82</v>
      </c>
      <c r="G130" s="27">
        <v>79</v>
      </c>
      <c r="H130" s="27">
        <v>80</v>
      </c>
      <c r="K130" s="27">
        <v>82</v>
      </c>
      <c r="L130" s="27">
        <v>80</v>
      </c>
      <c r="M130" s="27">
        <v>80</v>
      </c>
      <c r="N130" s="27">
        <v>77</v>
      </c>
      <c r="Q130" s="27">
        <v>84</v>
      </c>
      <c r="R130" s="27">
        <v>83</v>
      </c>
      <c r="S130" s="27">
        <v>84</v>
      </c>
      <c r="T130" s="27">
        <v>82</v>
      </c>
      <c r="W130" s="27" t="s">
        <v>384</v>
      </c>
    </row>
    <row r="131" spans="1:23" x14ac:dyDescent="0.3">
      <c r="A131" s="27">
        <v>432</v>
      </c>
      <c r="B131" s="27" t="s">
        <v>385</v>
      </c>
      <c r="C131" s="27" t="s">
        <v>381</v>
      </c>
      <c r="D131" s="27" t="s">
        <v>231</v>
      </c>
      <c r="E131" s="27">
        <v>62</v>
      </c>
      <c r="F131" s="27">
        <v>62</v>
      </c>
      <c r="G131" s="27">
        <v>59</v>
      </c>
      <c r="H131" s="27">
        <v>56</v>
      </c>
      <c r="K131" s="27">
        <v>59</v>
      </c>
      <c r="L131" s="27">
        <v>59</v>
      </c>
      <c r="M131" s="27">
        <v>60</v>
      </c>
      <c r="N131" s="27">
        <v>58</v>
      </c>
      <c r="Q131" s="27">
        <v>65</v>
      </c>
      <c r="R131" s="27">
        <v>65</v>
      </c>
      <c r="S131" s="27">
        <v>66</v>
      </c>
      <c r="T131" s="27">
        <v>64</v>
      </c>
      <c r="W131" s="27" t="s">
        <v>386</v>
      </c>
    </row>
    <row r="132" spans="1:23" x14ac:dyDescent="0.3">
      <c r="A132" s="27">
        <v>432</v>
      </c>
      <c r="B132" s="27" t="s">
        <v>387</v>
      </c>
      <c r="C132" s="27" t="s">
        <v>388</v>
      </c>
      <c r="D132" s="27" t="s">
        <v>231</v>
      </c>
      <c r="E132" s="27">
        <v>-3.9</v>
      </c>
      <c r="F132" s="27">
        <v>1</v>
      </c>
      <c r="G132" s="27">
        <v>4.2</v>
      </c>
      <c r="H132" s="27">
        <v>-0.8</v>
      </c>
      <c r="K132" s="27">
        <v>1.3</v>
      </c>
      <c r="L132" s="27">
        <v>0.7</v>
      </c>
      <c r="M132" s="27">
        <v>1.4</v>
      </c>
      <c r="N132" s="27">
        <v>0.2</v>
      </c>
      <c r="Q132" s="27">
        <v>0.8</v>
      </c>
      <c r="R132" s="27">
        <v>1.2</v>
      </c>
      <c r="S132" s="27">
        <v>1.3</v>
      </c>
      <c r="T132" s="27">
        <v>1</v>
      </c>
      <c r="W132" s="27" t="s">
        <v>389</v>
      </c>
    </row>
    <row r="133" spans="1:23" x14ac:dyDescent="0.3">
      <c r="A133" s="27">
        <v>432</v>
      </c>
      <c r="B133" s="27" t="s">
        <v>390</v>
      </c>
      <c r="C133" s="27" t="s">
        <v>388</v>
      </c>
      <c r="D133" s="27" t="s">
        <v>231</v>
      </c>
      <c r="E133" s="27">
        <v>-6.4</v>
      </c>
      <c r="F133" s="27">
        <v>5.5</v>
      </c>
      <c r="G133" s="27">
        <v>3.9</v>
      </c>
      <c r="H133" s="27">
        <v>-5.0999999999999996</v>
      </c>
      <c r="K133" s="27">
        <v>3.7</v>
      </c>
      <c r="L133" s="27">
        <v>0.7</v>
      </c>
      <c r="M133" s="27">
        <v>2.6</v>
      </c>
      <c r="N133" s="27">
        <v>0.2</v>
      </c>
      <c r="Q133" s="27">
        <v>1.7</v>
      </c>
      <c r="R133" s="27">
        <v>1.1000000000000001</v>
      </c>
      <c r="S133" s="27">
        <v>1.6</v>
      </c>
      <c r="T133" s="27">
        <v>1.3</v>
      </c>
      <c r="W133" s="27" t="s">
        <v>391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5AC0-C9E3-4C76-841A-2302653D36E9}">
  <dimension ref="C1:H34"/>
  <sheetViews>
    <sheetView showZeros="0" tabSelected="1" topLeftCell="B1" workbookViewId="0">
      <selection activeCell="K9" sqref="K9"/>
    </sheetView>
  </sheetViews>
  <sheetFormatPr baseColWidth="10" defaultRowHeight="14.4" x14ac:dyDescent="0.3"/>
  <cols>
    <col min="1" max="3" width="11.5546875" style="27"/>
    <col min="4" max="4" width="14" style="27" customWidth="1"/>
    <col min="5" max="7" width="15.6640625" style="27" customWidth="1"/>
    <col min="8" max="16384" width="11.5546875" style="27"/>
  </cols>
  <sheetData>
    <row r="1" spans="3:8" ht="15" thickBot="1" x14ac:dyDescent="0.35"/>
    <row r="2" spans="3:8" ht="15" thickTop="1" x14ac:dyDescent="0.3">
      <c r="C2" s="31"/>
      <c r="D2" s="32"/>
      <c r="E2" s="32"/>
      <c r="F2" s="32"/>
      <c r="G2" s="32"/>
      <c r="H2" s="2"/>
    </row>
    <row r="3" spans="3:8" x14ac:dyDescent="0.3">
      <c r="C3" s="10"/>
      <c r="D3" s="11" t="s">
        <v>0</v>
      </c>
      <c r="E3" s="12">
        <f>'COPIEZ ICI LA FEUILLE EXCEL '!A2</f>
        <v>432</v>
      </c>
      <c r="F3" s="33"/>
      <c r="G3" s="12"/>
      <c r="H3" s="4"/>
    </row>
    <row r="4" spans="3:8" x14ac:dyDescent="0.3">
      <c r="C4" s="10"/>
      <c r="D4" s="11" t="s">
        <v>8</v>
      </c>
      <c r="E4" s="12"/>
      <c r="F4" s="33"/>
      <c r="G4" s="12"/>
      <c r="H4" s="4"/>
    </row>
    <row r="5" spans="3:8" ht="15" thickBot="1" x14ac:dyDescent="0.35">
      <c r="C5" s="10"/>
      <c r="D5" s="13"/>
      <c r="E5" s="13"/>
      <c r="F5" s="13"/>
      <c r="G5" s="13"/>
      <c r="H5" s="4"/>
    </row>
    <row r="6" spans="3:8" ht="28.95" customHeight="1" thickBot="1" x14ac:dyDescent="0.35">
      <c r="C6" s="10"/>
      <c r="D6" s="34" t="s">
        <v>38</v>
      </c>
      <c r="E6" s="35"/>
      <c r="F6" s="35"/>
      <c r="G6" s="36"/>
      <c r="H6" s="4"/>
    </row>
    <row r="7" spans="3:8" ht="15" thickBot="1" x14ac:dyDescent="0.35">
      <c r="C7" s="10"/>
      <c r="D7" s="13"/>
      <c r="E7" s="13"/>
      <c r="F7" s="13"/>
      <c r="G7" s="13"/>
      <c r="H7" s="4"/>
    </row>
    <row r="8" spans="3:8" x14ac:dyDescent="0.3">
      <c r="C8" s="10"/>
      <c r="D8" s="43" t="s">
        <v>3</v>
      </c>
      <c r="E8" s="37" t="s">
        <v>4</v>
      </c>
      <c r="F8" s="39" t="s">
        <v>2</v>
      </c>
      <c r="G8" s="41" t="s">
        <v>1</v>
      </c>
      <c r="H8" s="4"/>
    </row>
    <row r="9" spans="3:8" ht="15" thickBot="1" x14ac:dyDescent="0.35">
      <c r="C9" s="10"/>
      <c r="D9" s="44"/>
      <c r="E9" s="38"/>
      <c r="F9" s="40"/>
      <c r="G9" s="42"/>
      <c r="H9" s="4"/>
    </row>
    <row r="10" spans="3:8" x14ac:dyDescent="0.3">
      <c r="C10" s="10"/>
      <c r="D10" s="14" t="s">
        <v>9</v>
      </c>
      <c r="E10" s="15">
        <f>VLOOKUP($D$6,'COPIEZ ICI LA FEUILLE EXCEL '!$B$1:$W$275,4,0)</f>
        <v>690</v>
      </c>
      <c r="F10" s="16">
        <f>VLOOKUP($D$6,'COPIEZ ICI LA FEUILLE EXCEL '!$B$1:$W$275,10,0)</f>
        <v>0</v>
      </c>
      <c r="G10" s="17">
        <f>VLOOKUP($D$6,'COPIEZ ICI LA FEUILLE EXCEL '!$B$1:$W$275,16,0)</f>
        <v>0</v>
      </c>
      <c r="H10" s="4"/>
    </row>
    <row r="11" spans="3:8" x14ac:dyDescent="0.3">
      <c r="C11" s="10"/>
      <c r="D11" s="14" t="s">
        <v>10</v>
      </c>
      <c r="E11" s="15">
        <f>VLOOKUP($D$6,'COPIEZ ICI LA FEUILLE EXCEL '!$B$1:$W$275,5,0)</f>
        <v>684</v>
      </c>
      <c r="F11" s="16">
        <f>VLOOKUP($D$6,'COPIEZ ICI LA FEUILLE EXCEL '!$B$1:$W$275,11,0)</f>
        <v>0</v>
      </c>
      <c r="G11" s="17">
        <f>VLOOKUP($D$6,'COPIEZ ICI LA FEUILLE EXCEL '!$B$1:$W$275,17,0)</f>
        <v>0</v>
      </c>
      <c r="H11" s="4"/>
    </row>
    <row r="12" spans="3:8" x14ac:dyDescent="0.3">
      <c r="C12" s="10"/>
      <c r="D12" s="14" t="s">
        <v>11</v>
      </c>
      <c r="E12" s="15">
        <f>VLOOKUP($D$6,'COPIEZ ICI LA FEUILLE EXCEL '!$B$1:$W$275,6,0)</f>
        <v>693</v>
      </c>
      <c r="F12" s="16">
        <f>VLOOKUP($D$6,'COPIEZ ICI LA FEUILLE EXCEL '!$B$1:$W$275,12,0)</f>
        <v>0</v>
      </c>
      <c r="G12" s="17">
        <f>VLOOKUP($D$6,'COPIEZ ICI LA FEUILLE EXCEL '!$B$1:$W$275,18,0)</f>
        <v>0</v>
      </c>
      <c r="H12" s="4"/>
    </row>
    <row r="13" spans="3:8" x14ac:dyDescent="0.3">
      <c r="C13" s="10"/>
      <c r="D13" s="14" t="s">
        <v>12</v>
      </c>
      <c r="E13" s="15">
        <f>VLOOKUP($D$6,'COPIEZ ICI LA FEUILLE EXCEL '!$B$1:$W$275,7,0)</f>
        <v>688</v>
      </c>
      <c r="F13" s="16">
        <f>VLOOKUP($D$6,'COPIEZ ICI LA FEUILLE EXCEL '!$B$1:$W$275,13,0)</f>
        <v>0</v>
      </c>
      <c r="G13" s="17">
        <f>VLOOKUP($D$6,'COPIEZ ICI LA FEUILLE EXCEL '!$B$1:$W$275,19,0)</f>
        <v>0</v>
      </c>
      <c r="H13" s="4"/>
    </row>
    <row r="14" spans="3:8" x14ac:dyDescent="0.3">
      <c r="C14" s="10"/>
      <c r="D14" s="14" t="s">
        <v>13</v>
      </c>
      <c r="E14" s="15">
        <f>VLOOKUP($D$6,'COPIEZ ICI LA FEUILLE EXCEL '!$B$1:$W$275,8,0)</f>
        <v>0</v>
      </c>
      <c r="F14" s="16">
        <f>VLOOKUP($D$6,'COPIEZ ICI LA FEUILLE EXCEL '!$B$1:$W$275,14,0)</f>
        <v>0</v>
      </c>
      <c r="G14" s="17">
        <f>VLOOKUP($D$6,'COPIEZ ICI LA FEUILLE EXCEL '!$B$1:$W$275,20,0)</f>
        <v>0</v>
      </c>
      <c r="H14" s="4"/>
    </row>
    <row r="15" spans="3:8" ht="15" thickBot="1" x14ac:dyDescent="0.35">
      <c r="C15" s="10"/>
      <c r="D15" s="18" t="s">
        <v>14</v>
      </c>
      <c r="E15" s="19">
        <f>VLOOKUP($D$6,'COPIEZ ICI LA FEUILLE EXCEL '!$B$1:$W$275,9,0)</f>
        <v>0</v>
      </c>
      <c r="F15" s="20">
        <f>VLOOKUP($D$6,'COPIEZ ICI LA FEUILLE EXCEL '!$B$1:$W$275,15,0)</f>
        <v>0</v>
      </c>
      <c r="G15" s="21">
        <f>VLOOKUP($D$6,'COPIEZ ICI LA FEUILLE EXCEL '!$B$1:$W$275,21,0)</f>
        <v>0</v>
      </c>
      <c r="H15" s="4"/>
    </row>
    <row r="16" spans="3:8" x14ac:dyDescent="0.3">
      <c r="C16" s="10"/>
      <c r="D16" s="13"/>
      <c r="E16" s="13"/>
      <c r="F16" s="13"/>
      <c r="G16" s="13"/>
      <c r="H16" s="4"/>
    </row>
    <row r="17" spans="3:8" x14ac:dyDescent="0.3">
      <c r="C17" s="10"/>
      <c r="D17" s="13"/>
      <c r="E17" s="13"/>
      <c r="F17" s="13"/>
      <c r="G17" s="13"/>
      <c r="H17" s="4"/>
    </row>
    <row r="18" spans="3:8" x14ac:dyDescent="0.3">
      <c r="C18" s="10"/>
      <c r="D18" s="13"/>
      <c r="E18" s="13"/>
      <c r="F18" s="13"/>
      <c r="G18" s="13"/>
      <c r="H18" s="4"/>
    </row>
    <row r="19" spans="3:8" x14ac:dyDescent="0.3">
      <c r="C19" s="10"/>
      <c r="D19" s="13"/>
      <c r="E19" s="13"/>
      <c r="F19" s="13"/>
      <c r="G19" s="13"/>
      <c r="H19" s="4"/>
    </row>
    <row r="20" spans="3:8" x14ac:dyDescent="0.3">
      <c r="C20" s="10"/>
      <c r="D20" s="13"/>
      <c r="E20" s="13"/>
      <c r="F20" s="13"/>
      <c r="G20" s="13"/>
      <c r="H20" s="4"/>
    </row>
    <row r="21" spans="3:8" x14ac:dyDescent="0.3">
      <c r="C21" s="10"/>
      <c r="D21" s="13"/>
      <c r="E21" s="13"/>
      <c r="F21" s="13"/>
      <c r="G21" s="13"/>
      <c r="H21" s="4"/>
    </row>
    <row r="22" spans="3:8" x14ac:dyDescent="0.3">
      <c r="C22" s="10"/>
      <c r="D22" s="13"/>
      <c r="E22" s="13"/>
      <c r="F22" s="13"/>
      <c r="G22" s="13"/>
      <c r="H22" s="4"/>
    </row>
    <row r="23" spans="3:8" x14ac:dyDescent="0.3">
      <c r="C23" s="3"/>
      <c r="D23" s="1"/>
      <c r="E23" s="1"/>
      <c r="F23" s="1"/>
      <c r="G23" s="1"/>
      <c r="H23" s="4"/>
    </row>
    <row r="24" spans="3:8" x14ac:dyDescent="0.3">
      <c r="C24" s="3"/>
      <c r="D24" s="1"/>
      <c r="E24" s="1"/>
      <c r="F24" s="1"/>
      <c r="G24" s="1"/>
      <c r="H24" s="4"/>
    </row>
    <row r="25" spans="3:8" x14ac:dyDescent="0.3">
      <c r="C25" s="3"/>
      <c r="D25" s="1"/>
      <c r="E25" s="1"/>
      <c r="F25" s="1"/>
      <c r="G25" s="1"/>
      <c r="H25" s="4"/>
    </row>
    <row r="26" spans="3:8" x14ac:dyDescent="0.3">
      <c r="C26" s="3"/>
      <c r="D26" s="1"/>
      <c r="E26" s="1"/>
      <c r="F26" s="1"/>
      <c r="G26" s="1"/>
      <c r="H26" s="4"/>
    </row>
    <row r="27" spans="3:8" x14ac:dyDescent="0.3">
      <c r="C27" s="3"/>
      <c r="D27" s="1"/>
      <c r="E27" s="1"/>
      <c r="F27" s="1"/>
      <c r="G27" s="1"/>
      <c r="H27" s="4"/>
    </row>
    <row r="28" spans="3:8" x14ac:dyDescent="0.3">
      <c r="C28" s="3"/>
      <c r="D28" s="1"/>
      <c r="E28" s="1"/>
      <c r="F28" s="1"/>
      <c r="G28" s="1"/>
      <c r="H28" s="4"/>
    </row>
    <row r="29" spans="3:8" x14ac:dyDescent="0.3">
      <c r="C29" s="3"/>
      <c r="D29" s="1"/>
      <c r="E29" s="1"/>
      <c r="F29" s="1"/>
      <c r="G29" s="1"/>
      <c r="H29" s="4"/>
    </row>
    <row r="30" spans="3:8" x14ac:dyDescent="0.3">
      <c r="C30" s="3"/>
      <c r="D30" s="1"/>
      <c r="E30" s="1"/>
      <c r="F30" s="1"/>
      <c r="G30" s="1"/>
      <c r="H30" s="4"/>
    </row>
    <row r="31" spans="3:8" x14ac:dyDescent="0.3">
      <c r="C31" s="3"/>
      <c r="D31" s="1"/>
      <c r="E31" s="1"/>
      <c r="F31" s="1"/>
      <c r="G31" s="1"/>
      <c r="H31" s="4"/>
    </row>
    <row r="32" spans="3:8" x14ac:dyDescent="0.3">
      <c r="C32" s="3"/>
      <c r="D32" s="1"/>
      <c r="E32" s="1"/>
      <c r="F32" s="1"/>
      <c r="G32" s="1"/>
      <c r="H32" s="4"/>
    </row>
    <row r="33" spans="3:8" ht="15" thickBot="1" x14ac:dyDescent="0.35">
      <c r="C33" s="5"/>
      <c r="D33" s="6"/>
      <c r="E33" s="6"/>
      <c r="F33" s="6"/>
      <c r="G33" s="6"/>
      <c r="H33" s="7"/>
    </row>
    <row r="34" spans="3:8" ht="15" thickTop="1" x14ac:dyDescent="0.3"/>
  </sheetData>
  <mergeCells count="5">
    <mergeCell ref="D6:G6"/>
    <mergeCell ref="D8:D9"/>
    <mergeCell ref="E8:E9"/>
    <mergeCell ref="F8:F9"/>
    <mergeCell ref="G8:G9"/>
  </mergeCells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élection de l'indicateur" prompt="Veuillez sélectionner l'indicateur souhaité dans la liste déroulante" xr:uid="{343FB4E3-C732-4BEC-8AD3-7405D3E90A76}">
          <x14:formula1>
            <xm:f>'COPIEZ ICI LA FEUILLE EXCEL '!$B$2:$B$275</xm:f>
          </x14:formula1>
          <xm:sqref>D6:G6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1.MODE D'UTILISATION DE L'OUTIL</vt:lpstr>
      <vt:lpstr>COPIEZ ICI LA FEUILLE EXCEL </vt:lpstr>
      <vt:lpstr>2. TABLEAU ET GRAPHIQUE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LADAVID Christelle</dc:creator>
  <cp:lastModifiedBy>PJ</cp:lastModifiedBy>
  <cp:lastPrinted>2019-09-24T07:05:54Z</cp:lastPrinted>
  <dcterms:created xsi:type="dcterms:W3CDTF">2019-04-15T12:44:56Z</dcterms:created>
  <dcterms:modified xsi:type="dcterms:W3CDTF">2019-09-29T13:13:30Z</dcterms:modified>
</cp:coreProperties>
</file>